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240" windowHeight="4005" tabRatio="598" activeTab="4"/>
  </bookViews>
  <sheets>
    <sheet name="PL" sheetId="1" r:id="rId1"/>
    <sheet name="BS" sheetId="2" r:id="rId2"/>
    <sheet name="Equity" sheetId="3" r:id="rId3"/>
    <sheet name="Cashflow" sheetId="4" r:id="rId4"/>
    <sheet name="Notes" sheetId="5" r:id="rId5"/>
  </sheets>
  <externalReferences>
    <externalReference r:id="rId8"/>
  </externalReferences>
  <definedNames>
    <definedName name="_xlnm.Print_Area" localSheetId="1">'BS'!$A$1:$E$48</definedName>
    <definedName name="_xlnm.Print_Area" localSheetId="3">'Cashflow'!$A$1:$F$65</definedName>
    <definedName name="_xlnm.Print_Area" localSheetId="2">'Equity'!$A$1:$R$32</definedName>
    <definedName name="_xlnm.Print_Area" localSheetId="4">'Notes'!$A$1:$O$286</definedName>
    <definedName name="_xlnm.Print_Area" localSheetId="0">'PL'!$A$1:$L$51</definedName>
    <definedName name="_xlnm.Print_Titles" localSheetId="1">'BS'!$1:$2</definedName>
  </definedNames>
  <calcPr fullCalcOnLoad="1"/>
</workbook>
</file>

<file path=xl/sharedStrings.xml><?xml version="1.0" encoding="utf-8"?>
<sst xmlns="http://schemas.openxmlformats.org/spreadsheetml/2006/main" count="441" uniqueCount="329">
  <si>
    <t>The Group does not have any financial instruments with off balance sheet risk as at the date of this announcement.</t>
  </si>
  <si>
    <t>(Incorporated in Malaysia)</t>
  </si>
  <si>
    <t>Taxation</t>
  </si>
  <si>
    <t>RM'000</t>
  </si>
  <si>
    <t>NOTES</t>
  </si>
  <si>
    <t>Contingent Liabilities</t>
  </si>
  <si>
    <t>Off Balance Sheet Financial Instruments</t>
  </si>
  <si>
    <t>Segmental Reporting</t>
  </si>
  <si>
    <t>Dividend</t>
  </si>
  <si>
    <t>By Order of the Board</t>
  </si>
  <si>
    <t>Current liabilities</t>
  </si>
  <si>
    <t>Share capital</t>
  </si>
  <si>
    <t>Minority interests</t>
  </si>
  <si>
    <t>(unaudited)</t>
  </si>
  <si>
    <t>(audited)</t>
  </si>
  <si>
    <t>Revenue</t>
  </si>
  <si>
    <t>Property, plant &amp; equipment</t>
  </si>
  <si>
    <t>Inventories</t>
  </si>
  <si>
    <t>Profit before taxation</t>
  </si>
  <si>
    <t>CURRENT</t>
  </si>
  <si>
    <t>YEAR</t>
  </si>
  <si>
    <t>PRECEDING</t>
  </si>
  <si>
    <t>Total</t>
  </si>
  <si>
    <t>Secretary</t>
  </si>
  <si>
    <t>Kuala Lumpur</t>
  </si>
  <si>
    <t>Working capital changes</t>
  </si>
  <si>
    <t>Tax paid</t>
  </si>
  <si>
    <t>Group Borrowings</t>
  </si>
  <si>
    <t>Material Changes In The  Quarterly Results Compared To The Preceding Quarter</t>
  </si>
  <si>
    <t>Seasonal Or Cyclical Factors</t>
  </si>
  <si>
    <t>Earnings Per Share</t>
  </si>
  <si>
    <t>Profit attributable to shareholders</t>
  </si>
  <si>
    <t>'000</t>
  </si>
  <si>
    <t>Basic earnings per share</t>
  </si>
  <si>
    <t>sen</t>
  </si>
  <si>
    <t>Earnings per share (sen) :</t>
  </si>
  <si>
    <t>Receivables, deposits and prepayments</t>
  </si>
  <si>
    <t>CONDENSED CONSOLIDATED BALANCE SHEET</t>
  </si>
  <si>
    <t>Current</t>
  </si>
  <si>
    <t>Deferred</t>
  </si>
  <si>
    <t>Operating Profit Before Working Capital Changes</t>
  </si>
  <si>
    <t>Cash Flow From Financing Activities</t>
  </si>
  <si>
    <t>Changes In The Composition Of The Group</t>
  </si>
  <si>
    <t>Changes In Debt And Equity Securities</t>
  </si>
  <si>
    <t>Changes In Estimated Amounts Reported In Prior Period Which Have Effect On The Current Period</t>
  </si>
  <si>
    <t>Dividends Paid</t>
  </si>
  <si>
    <t>Status Of Corporate Proposals</t>
  </si>
  <si>
    <t>CONDENSED CONSOLIDATED CASH FLOW STATEMENTS</t>
  </si>
  <si>
    <t>Distributable</t>
  </si>
  <si>
    <t>Share</t>
  </si>
  <si>
    <t>Retained</t>
  </si>
  <si>
    <t>capital</t>
  </si>
  <si>
    <t>premium</t>
  </si>
  <si>
    <t>Net changes in working capital</t>
  </si>
  <si>
    <t>CONDENSED CONSOLIDATED INCOME STATEMENT</t>
  </si>
  <si>
    <t>Investments in associated companies</t>
  </si>
  <si>
    <t>Dividends payable</t>
  </si>
  <si>
    <t>Deferred tax liabilities</t>
  </si>
  <si>
    <t xml:space="preserve">TH PLANTATIONS BERHAD </t>
  </si>
  <si>
    <t>(Company No : 12696-M)</t>
  </si>
  <si>
    <t>Aliatun binti Mahmud</t>
  </si>
  <si>
    <t>LS0008841</t>
  </si>
  <si>
    <t>Plantation development expenditure</t>
  </si>
  <si>
    <t>Less :</t>
  </si>
  <si>
    <t>The preparation of an interim financial report in conformity with FRS 134, requires management to make judgements, estimates and assumptions that affect the application of policies and reported amounts of assets and liabilities, income and expenses on a year to date basis. Actual results may differ from these estimates.</t>
  </si>
  <si>
    <t>Basis Of Preparation</t>
  </si>
  <si>
    <t>Unusual items due to their nature, size or incidence</t>
  </si>
  <si>
    <t>Material Related Party Transactions</t>
  </si>
  <si>
    <t>Capital Commitments Outstanding Not Provided For In The Interim Financial Report</t>
  </si>
  <si>
    <t>Nature of transaction</t>
  </si>
  <si>
    <t>Provision of management services</t>
  </si>
  <si>
    <t>Purchase of fertilisers</t>
  </si>
  <si>
    <t>Material Litigation</t>
  </si>
  <si>
    <t>Authorisation For Issue</t>
  </si>
  <si>
    <t>Cost of sales</t>
  </si>
  <si>
    <t>Gross profit</t>
  </si>
  <si>
    <t>Administrative expenses</t>
  </si>
  <si>
    <t>Profit from operations</t>
  </si>
  <si>
    <t>Profit for the period</t>
  </si>
  <si>
    <t>Attributable to:</t>
  </si>
  <si>
    <t>Shareholders of the Company</t>
  </si>
  <si>
    <t>Weighted average number of ordinary shares in issue</t>
  </si>
  <si>
    <t>Preceding</t>
  </si>
  <si>
    <t>Year</t>
  </si>
  <si>
    <t>Minority</t>
  </si>
  <si>
    <t>Interests</t>
  </si>
  <si>
    <t>Cash and cash equivalents</t>
  </si>
  <si>
    <t>Lembaga Tabung Haji</t>
  </si>
  <si>
    <t xml:space="preserve">CCM  Fertilizer Sdn Bhd </t>
  </si>
  <si>
    <t>Ladang Jati Keningau Sdn Bhd</t>
  </si>
  <si>
    <t>TH Bakti Sdn Bhd</t>
  </si>
  <si>
    <t>Lease of land</t>
  </si>
  <si>
    <t>Diluted earnings per share</t>
  </si>
  <si>
    <r>
      <t xml:space="preserve">This interim financial report is unaudited and has been prepared in accordance with the applicable disclosure provisions of the Listing  Requirements of the Bursa Malaysia Securities  Berhad, and the requirements of Financial Reporting Standard (FRS) 134, </t>
    </r>
    <r>
      <rPr>
        <i/>
        <sz val="11"/>
        <rFont val="Tahoma"/>
        <family val="2"/>
      </rPr>
      <t>Interim Financial Reporting</t>
    </r>
    <r>
      <rPr>
        <sz val="11"/>
        <rFont val="Tahoma"/>
        <family val="2"/>
      </rPr>
      <t>, issued by the Malaysian Accounting Standard Board (MASB).</t>
    </r>
  </si>
  <si>
    <t>Rental of office</t>
  </si>
  <si>
    <t>TH-Usia Jatimas Sdn Bhd</t>
  </si>
  <si>
    <t>Valuation of Property, Plant And Equipment</t>
  </si>
  <si>
    <t>Approved but not contracted for</t>
  </si>
  <si>
    <t>Approved and contracted for</t>
  </si>
  <si>
    <t>Relationship</t>
  </si>
  <si>
    <t>Transacting Parties</t>
  </si>
  <si>
    <t>Holding Company</t>
  </si>
  <si>
    <t>Related Company</t>
  </si>
  <si>
    <t>Quoted Investments</t>
  </si>
  <si>
    <t>There were no purchases or disposals of quoted investments for the current quarter under review.</t>
  </si>
  <si>
    <t xml:space="preserve">Unquoted Investments And/Or Properties </t>
  </si>
  <si>
    <t>Share of loss before tax  of associated company</t>
  </si>
  <si>
    <t>This interim financial report contains condensed consolidated financial statements and selected explanatory notes. The notes include an explanation of events and transactions that are significant to an understanding of the changes in financial position and performance of the Group. The condensed consolidated interim financial statements and notes thereon do not include all information required for a full set of financial statements prepared in accordance with FRSs.</t>
  </si>
  <si>
    <t>Assets</t>
  </si>
  <si>
    <t>Total non-current assets</t>
  </si>
  <si>
    <t>Total current assets</t>
  </si>
  <si>
    <t>Total assets</t>
  </si>
  <si>
    <t>Equity</t>
  </si>
  <si>
    <t>Retained earnings</t>
  </si>
  <si>
    <t>Total equity</t>
  </si>
  <si>
    <t>Liabilities</t>
  </si>
  <si>
    <t>Total non-current liabilities</t>
  </si>
  <si>
    <t>Total liabilities</t>
  </si>
  <si>
    <t>Total equity and liabilities</t>
  </si>
  <si>
    <t>Tax refund</t>
  </si>
  <si>
    <t>Variance</t>
  </si>
  <si>
    <t>%</t>
  </si>
  <si>
    <t>Sub-total</t>
  </si>
  <si>
    <t>As at</t>
  </si>
  <si>
    <t>Profit Before Taxation</t>
  </si>
  <si>
    <t>Auditors' Report on Preceding Annual Financial Statements</t>
  </si>
  <si>
    <t>Net tangible assets per share (RM)</t>
  </si>
  <si>
    <t>At 1 January 2008</t>
  </si>
  <si>
    <t>Zakat paid</t>
  </si>
  <si>
    <t>Acquisition of property, plant and equipment</t>
  </si>
  <si>
    <t>Acquisition of subsidiaries</t>
  </si>
  <si>
    <t>Proceeds from disposal of prepaid lease payments</t>
  </si>
  <si>
    <t>Secured :</t>
  </si>
  <si>
    <t>Term loan</t>
  </si>
  <si>
    <t>TH Pelita Meludam Sdn Bhd</t>
  </si>
  <si>
    <t>Loans and borrowings</t>
  </si>
  <si>
    <t>Adjustment for non-cash flow items</t>
  </si>
  <si>
    <t>The Group's plantation operations are affected by seasonal crop production, weather conditions and fluctuating commodity prices.</t>
  </si>
  <si>
    <t>Non-distributable</t>
  </si>
  <si>
    <t>Proceed from disposal of property, plant and equipment</t>
  </si>
  <si>
    <t>Working</t>
  </si>
  <si>
    <t>PT. TH Indo Plantations (formerly known as PT Multigambut Industri)</t>
  </si>
  <si>
    <t>Share premium</t>
  </si>
  <si>
    <t>Current tax liabilities</t>
  </si>
  <si>
    <t>Shares issued as part of acquisition of subsidiaries</t>
  </si>
  <si>
    <t>Dividends to shareholders</t>
  </si>
  <si>
    <t>Repayment of loans and borrowings</t>
  </si>
  <si>
    <t>Cash And Cash Equivalents At Beginning Of The Year</t>
  </si>
  <si>
    <t>Prepaid lease payments</t>
  </si>
  <si>
    <t>Minority interest</t>
  </si>
  <si>
    <t>Payables and accruals</t>
  </si>
  <si>
    <t>Other income</t>
  </si>
  <si>
    <t>Other  expenses</t>
  </si>
  <si>
    <t>Zakat expense</t>
  </si>
  <si>
    <t>Tax expense</t>
  </si>
  <si>
    <t>Attributable to equity holders of the Company</t>
  </si>
  <si>
    <t>Profit for the year</t>
  </si>
  <si>
    <t>Acquisition of subsidiaries, net cash acquired</t>
  </si>
  <si>
    <t>Increase in short term investments in quoted shares</t>
  </si>
  <si>
    <t>Total equity attributable to equity holders of the Company</t>
  </si>
  <si>
    <t>Non current</t>
  </si>
  <si>
    <t xml:space="preserve">Profit margin income from short term Islamic deposits </t>
  </si>
  <si>
    <t>The financial information relating to the financial year ended 31 December 2008 that is included in the interim financial report is derived from those financial statements other than those that have been restated as a result of the change in accounting policies. Statutory financial statements for the year ended 31 December 2008 are available from THP's registered office.</t>
  </si>
  <si>
    <t>The auditors have expressed an unqualified opinion on the Company's statutory consolidated financial statements for the year ended 31 December 2008 in their report dated 18 February 2009.</t>
  </si>
  <si>
    <t xml:space="preserve">There were no unusual  items affecting assets, liabilities, equity and net income. </t>
  </si>
  <si>
    <t>Variance Of Actual Profit From Forecast Profit</t>
  </si>
  <si>
    <t>The Group did not issue any profit forecast for the current quarter.</t>
  </si>
  <si>
    <t>The Condensed Consolidated Income Statements should be read in conjunction with the Audited Financial Statements for the year ended 31 December 2008 and the accompanying explanatory notes attached to the interim financial statements.</t>
  </si>
  <si>
    <t>The Condensed Consolidated Balance Sheet should be read in conjunction with the Audited Financial Statements for the year ended 31 December 2008 and the accompanying explanatory notes attached to the interim financial statements.</t>
  </si>
  <si>
    <t>The Condensed Consolidated Statement of Changes in Equity should be read in conjunction with the Audited Financial Statements for the year ended 31 December 2008 and the accompanying explanatory notes attached to the interim financial statements.</t>
  </si>
  <si>
    <t>The Condensed Consolidated Cash Flow Statement should be read in conjunction with the Audited Financial Statements for the year ended 31 December 2008 and the accompanying explanatory notes attached to the interim financial statements.</t>
  </si>
  <si>
    <t>At 31 December 2008 (audited)</t>
  </si>
  <si>
    <t>At 1 January 2009</t>
  </si>
  <si>
    <t>Acquisition of prepaid lease payments</t>
  </si>
  <si>
    <t>TH Bonggaya Sdn Bhd</t>
  </si>
  <si>
    <t>Dividends paid to shareholders of the Company</t>
  </si>
  <si>
    <t>Deposits with licensed banks</t>
  </si>
  <si>
    <t>Deposits pledged</t>
  </si>
  <si>
    <t>Profit before tax</t>
  </si>
  <si>
    <t>Finance costs</t>
  </si>
  <si>
    <t>Total current liabilities</t>
  </si>
  <si>
    <t>Other investment</t>
  </si>
  <si>
    <t>earnings</t>
  </si>
  <si>
    <t>31.12.2008</t>
  </si>
  <si>
    <t>As at 31.12.08</t>
  </si>
  <si>
    <t>Note:</t>
  </si>
  <si>
    <t xml:space="preserve">2) </t>
  </si>
  <si>
    <t>CUMULATIVE QUARTER</t>
  </si>
  <si>
    <t>UNAUDITED</t>
  </si>
  <si>
    <t>Cumulative Quarter</t>
  </si>
  <si>
    <t>TH Pelita Beladin Sdn Bhd</t>
  </si>
  <si>
    <t>reserve</t>
  </si>
  <si>
    <t>The acquisition had the following effect on the company's assets and liabilities on acquisition date:</t>
  </si>
  <si>
    <t>Pre-acquisition carrying amounts</t>
  </si>
  <si>
    <t>Fair Value</t>
  </si>
  <si>
    <t>Cash and Bank balances</t>
  </si>
  <si>
    <t>Net identifiable assets and liabilities</t>
  </si>
  <si>
    <t xml:space="preserve">Total cost of acquisition </t>
  </si>
  <si>
    <t>Cash and cash equivalents acquired</t>
  </si>
  <si>
    <t xml:space="preserve">Net cash outflow </t>
  </si>
  <si>
    <t>Other receivables</t>
  </si>
  <si>
    <t>Other payables</t>
  </si>
  <si>
    <t>There were no material events which occurred subsequent to the balance sheet date until the date of this announcement.</t>
  </si>
  <si>
    <t>Trurich Resources Sdn Bhd</t>
  </si>
  <si>
    <t>Share Option</t>
  </si>
  <si>
    <t>Share options granted under ESOS</t>
  </si>
  <si>
    <t>Share Option Reserve</t>
  </si>
  <si>
    <t>Unsecured:</t>
  </si>
  <si>
    <t>Murabahah Medium Term Notes ("MMTNs")</t>
  </si>
  <si>
    <t>Changes in Accounting Policies</t>
  </si>
  <si>
    <t>Other</t>
  </si>
  <si>
    <t>The adoption of FRS 139 has affected classification and consequential accounting of financial assets and liabilities.</t>
  </si>
  <si>
    <t>FRS 139: Financial instruments: Recognition and Measurements</t>
  </si>
  <si>
    <t>Financial Assets</t>
  </si>
  <si>
    <t>Borrowings</t>
  </si>
  <si>
    <t>Restated</t>
  </si>
  <si>
    <t>Financial Liabilities</t>
  </si>
  <si>
    <t>Prior to 1 January 2009, borrowings were stated at the proceeds received less directly attributable transaction costs. Under FRS 139, borrowings are initially measured at fair value plus directly attributable transaction costs and subsequently at amortised cost using the effective interest rate method. Gains and losses are recognised in the consolidated income statement when the liabilities are derecognised, impaired or through the amortisation process.</t>
  </si>
  <si>
    <t>Effect of adopting FRS 139</t>
  </si>
  <si>
    <t>The signifinant accounting policies adopted in this interim financial report are consistent with those adopted in the audited financial statements for the year ended 31 December 2008 except for the early adoption of FRS 139: Financial Instruments, Recognition and Measurement  with effect from 1 January 2009.</t>
  </si>
  <si>
    <t>The early adoption of FRS 139 give rise to significant changes in accounting policies of the Group. The principal changes in accounting policies and effects resulting from the adoption of FRS 139 are disclosed below:</t>
  </si>
  <si>
    <t>Loan and receivables ("LR")</t>
  </si>
  <si>
    <t>Available-for-sale ("AFS")</t>
  </si>
  <si>
    <t>Prior to 1 January 2009, AFS financial assets such as other investments were accounted for at cost less impairment losses. Under FRS 139, AFS financial asset is measured either:</t>
  </si>
  <si>
    <t>Other than above, financial asset can be categorised as fair value through profit and loss ("FVTPL") and held to maturity ("HTM"). However, the Group has no financial assets under these categories or the impact is insignificant.</t>
  </si>
  <si>
    <t>No segmental reporting has been prepared as the Group is predominantly involved in plantation activities carried out in Malaysia.</t>
  </si>
  <si>
    <t>These acquisitions have been completed upon approval obtained from the Foreign Investment Committee (FIC) on 20 May 2009.</t>
  </si>
  <si>
    <t>There were no purchases or disposals of unquoted investments for the current quarter under review except as disclosed in Note 12.</t>
  </si>
  <si>
    <t xml:space="preserve">(a) </t>
  </si>
  <si>
    <t xml:space="preserve">(b) </t>
  </si>
  <si>
    <t xml:space="preserve">at fair value initially and subsequently with unrealised gains or losses recognised directly in equity until the investment is derecognised or impaired; or </t>
  </si>
  <si>
    <t>at cost if the unquoted equity instrument is not carried at fair value because its fair value cannot be reliably measured.</t>
  </si>
  <si>
    <t>FRS 139 provides guidance for the measurement of financial instruments. Depending on the categorisation applied for each individual financial asset and liability, some financial assets and liabilities will need to be fair valued and others are stated at amortised costs. FRS 139 prescribes prospective application for first time adoption. The significant accounting policies are summarised below:</t>
  </si>
  <si>
    <t>Current Year Prospects</t>
  </si>
  <si>
    <t>Since the last audited financial statements for the year ended 31 December 2008, neither the Group nor its subsidiary companies is a party to any material litigation or arbitration, either as plaintiff or defendant.</t>
  </si>
  <si>
    <t>acquisition of 24,000,003 ordinary shares of RM1.00 each representing 100% equity interest in Ladang Sawit Bintulu Sdn Bhd (“LSB”) from THLSS for a purchase consideration of RM200,000 in cash; and</t>
  </si>
  <si>
    <t>(a)</t>
  </si>
  <si>
    <t>acquisition of 2 ordinary shares of RM1.00 each representing 100% equity interest in THP Agro Management Sdn Bhd (“THPAM”) (formally known as Lebikaya Sdn Bhd)  from THLSS for a total purchase consideration of RM2.</t>
  </si>
  <si>
    <t>(b)</t>
  </si>
  <si>
    <t>Quarter 3</t>
  </si>
  <si>
    <t>(b) Projection of Targets Previously Announced</t>
  </si>
  <si>
    <t>(a) Commentary on Prospects</t>
  </si>
  <si>
    <t>No. of shares issued ('000)</t>
  </si>
  <si>
    <t xml:space="preserve">1) </t>
  </si>
  <si>
    <t>Issuance of bonus shares</t>
  </si>
  <si>
    <t>Material Event Subsequent To The Balance Sheet Date</t>
  </si>
  <si>
    <t>Current quarter</t>
  </si>
  <si>
    <t>Issuance of ordinary shares pursuant to ESOS</t>
  </si>
  <si>
    <t>Basic earnings per share (Note 28)</t>
  </si>
  <si>
    <t>There were no estimated amounts reported in prior period.</t>
  </si>
  <si>
    <t>There was no valuation of the property, plant and equipment in the current quarter under review. The valuation of property, plant and equipment has been brought forward without amendments from the financial statements for the financial year ended  31 December 2008.</t>
  </si>
  <si>
    <t>Prior to 1 January 2009, LR were stated at gross proceeds receivable less provision for doubtful debt. Under FRS 139, loans and receivables are initially measured at fair value and subsequently at amortised cost using the effective interest rate method. Gains and losses are recognised in the consolidated income statement when the loans and receivables are derecognised, impaired or through the amortisation process.</t>
  </si>
  <si>
    <t>31.12.09</t>
  </si>
  <si>
    <t>31.12.08</t>
  </si>
  <si>
    <t>FOURTH QUARTER</t>
  </si>
  <si>
    <t>As at 31.12.09</t>
  </si>
  <si>
    <t>At 31 December 2009 (unaudited)</t>
  </si>
  <si>
    <t>FOR THE FOURTH QUARTER ENDED</t>
  </si>
  <si>
    <t>Quarter 4</t>
  </si>
  <si>
    <t>As at 31 December 2009, the total secured borrowings, which are denominated in Ringgit Malaysia, are as follows:</t>
  </si>
  <si>
    <t>31.12.2009</t>
  </si>
  <si>
    <t>Borrowing cost paid</t>
  </si>
  <si>
    <t>Profit margin expenses on inter-company payables</t>
  </si>
  <si>
    <t>received and inter-company receivables</t>
  </si>
  <si>
    <t>Decrease/ (Increase) in deposits pledged</t>
  </si>
  <si>
    <t>Fourth Quarter</t>
  </si>
  <si>
    <t>As at 31.12.2009</t>
  </si>
  <si>
    <t>(Over)/ under provision</t>
  </si>
  <si>
    <t>TH Ladang (Sabah &amp; Sarawak)</t>
  </si>
  <si>
    <t>DD Pelita Gedong Plantation Sdn Bhd</t>
  </si>
  <si>
    <t>DD Pelita Sadong Plantation Sdn Bhd</t>
  </si>
  <si>
    <t>Proceed from disposal of short term investment</t>
  </si>
  <si>
    <t>Proceeds from issue of share capital</t>
  </si>
  <si>
    <t>QUARTERLY REPORT FOR THE YEAR ENDED 31 DECEMBER 2009</t>
  </si>
  <si>
    <t>STATEMENT OF CHANGES IN EQUITY FOR THE  YEAR ENDED 31 DECEMBER 2009</t>
  </si>
  <si>
    <t>FOR THE YEAR ENDED 31 DECEMBER 2009</t>
  </si>
  <si>
    <t>Net (Decrease)/ Increase In Cash And Cash Equivalents</t>
  </si>
  <si>
    <t>There were no dividends paid during the fourth quarter ended 31 December 2009.</t>
  </si>
  <si>
    <t>The Directors are of the opinion that the Group has no contingent liabilities which upon crystallisation would have material impact on the financial position and business of the Group as at 22 February 2010.</t>
  </si>
  <si>
    <t>The interim financial statements were authorised for issue by the Board of Directors in accordance with a resolution of the directors dated 22 February 2010.</t>
  </si>
  <si>
    <t>22 February 2010</t>
  </si>
  <si>
    <t>Review Of Performance for Current Quarter and Year Todate</t>
  </si>
  <si>
    <t>Year todate</t>
  </si>
  <si>
    <t>For the year ended 31.12.2009</t>
  </si>
  <si>
    <t>On 1 September 2009 as part of internal restructuring scheme, THP had acquired 80% of equity interest in THP Saribas Sdn Bhd ("THPS") from Zecon Plantation Sdn Bhd ("ZPSB"), a wholly owned subsidiary of THP, for a purchase consideration of RM6.63 million satisfied by way of setting off the entire Purchase Consideration against the total debt owed by ZPSB to THP, which is also equivalent to the Purchase Consideration.</t>
  </si>
  <si>
    <t>Goodwill arising on acquisition (Note i)</t>
  </si>
  <si>
    <t xml:space="preserve">There were no issuances, cancellations, repurchases, resale of debt and equity securities in the current financial year except for the issuance of 141,100 new ordinary shares of RM0.50 each being shares exercised by eligible employees  pursuant to THP Employee Share Option Scheme ("THP ESOS")  as follows: </t>
  </si>
  <si>
    <t>Exercise price per share (RM)</t>
  </si>
  <si>
    <t>On 1 April 2009, TH Plantations Berhad ("THP") had entered into two share sale agreements with TH Ladang (Sabah &amp; Sarawak) Sdn Bhd ("THLSS") in relation to the followings:</t>
  </si>
  <si>
    <t xml:space="preserve">Profit before tax for the year ended 31 December 2009 was RM70.91 million as compared to RM115.51 million for the same period last year. This was mainly due to: </t>
  </si>
  <si>
    <t>lower commodity prices,</t>
  </si>
  <si>
    <t>Transactions with THP</t>
  </si>
  <si>
    <t>Transactions with THP Agro Management Sdn Bhd (wholly owned subsidiaries of THP)</t>
  </si>
  <si>
    <t xml:space="preserve">(iv) </t>
  </si>
  <si>
    <t xml:space="preserve">(i) </t>
  </si>
  <si>
    <t xml:space="preserve">(ii) </t>
  </si>
  <si>
    <t xml:space="preserve">(iii) </t>
  </si>
  <si>
    <t>Based on current commodity prices and the Group's expectations on production of FFB, CPO and PK, the Group will continue to perform reasonably well.</t>
  </si>
  <si>
    <t>Number of shares increased from 243,822,000 to 487,785,100 as a result of bonus shares  (1 existing share for 1 bonus share) amounting to 243,822,000 units issued in January 2009 and issuance of new shares pursuant to THP Employee Share Option Scheme ("THP ESOS") amounting to 141,100 units .</t>
  </si>
  <si>
    <t>Revenue  was higher by 21% mainly due higher sales volume for CPO and PK as compared to the preceding quarter. Meanwhile, profit before taxation was higher as compared to preceding quarter due to lower other operating expenses during the current quarter.</t>
  </si>
  <si>
    <t>Other reserves</t>
  </si>
  <si>
    <t>reserves</t>
  </si>
  <si>
    <t>Profit before tax for the current quarter ended 31 December 2009 was higher by 84.4% to RM33.15 million as compared to RM17.98 million for the same quarter last year mainly due to higher revenue by 108% despite higher cost of sales by 62%.</t>
  </si>
  <si>
    <t>The Directors have pleasure in announcing the unaudited consolidated results for the year ended 31 December 2009.</t>
  </si>
  <si>
    <t>(i)</t>
  </si>
  <si>
    <t>(ii)</t>
  </si>
  <si>
    <t>Net Cash Generated From Operating Activities</t>
  </si>
  <si>
    <t>Cash Flows From Investing Activities</t>
  </si>
  <si>
    <t>Net Cash Used in Investing Activities</t>
  </si>
  <si>
    <t>Net Cash Generated From /(Used In) Financing Activities</t>
  </si>
  <si>
    <t>Cash And Cash Equivalents At End Of The Year</t>
  </si>
  <si>
    <t>Cash and cash equivalents comprise:</t>
  </si>
  <si>
    <t>Diluted earnings per share (Note 28)</t>
  </si>
  <si>
    <t>On 9 September 2009, the Group announced that its target was to achieve 7.5% return on equity ("ROE"), 22.5 mt/ha FFB yield per mature hectare and to distribute approximately 50% of Group's annual net profit after tax as dividend. As at 31 December 2009, the Group had achieved  12.64%  ROE and the distribution of annual net profit after tax will be done after finalization of financial year 2009 audited financial statements. However, the Directors would like to highlight that the Group's FFB production of 21.48 mt/ha was lower than its targeted FFB yield by 4.5%.</t>
  </si>
  <si>
    <t xml:space="preserve">For the  year ended 31 December 2009, the Group recorded an increase of 25% in revenue to RM304.36 million from RM243.37 million for the same period last year. This was mainly contributed by higher sales volumes for CPO and PK, and higher management fees income. </t>
  </si>
  <si>
    <t>the effect of early adoption of FRS 139 amounting to RM3.92 million.</t>
  </si>
  <si>
    <t>higher amortisation cost incurred for the year due to additional amortisation on the fair value assets acquired as a result of acquisition of subsidiaries during the last quarter of last year amounting to RM20.83 million.</t>
  </si>
  <si>
    <t>The comparison of the Group revenue and profit before taxation for the current and preceding quarter is as follows:</t>
  </si>
  <si>
    <t>On 16 December 2009, the Board of Directors of Zecon Plantation Sdn Bhd (“Zecon”), a wholly-owned subsidiary of THP has passed a special resolution for a Member’s Voluntary Winding up the company. The company is principally involved in investment holding. The transaction is expected to be completed in second quarter of 2010. The financial impact  of this exercise is not expected to have any material impact of the Group's financial performance except for the impairment of the cost of investment amounting to RM30.52 million which will be eliminated at Group level.</t>
  </si>
  <si>
    <t>For the current quarter ended 31 December 2009, the Group recorded an increase of 108% in revenue to  RM87.36 million from RM41.98 million for the same quarter last year. It was mainly contributed by higher sales volume for CPO and PK, higher commodity prices and higher management fees income recognised.</t>
  </si>
  <si>
    <t>Purchase of insurance</t>
  </si>
  <si>
    <t>Purchase of flight ticket</t>
  </si>
  <si>
    <t>TH Travel Services Sdn Bhd</t>
  </si>
  <si>
    <t>Tax expense for the current period ended 31 December 2009 is derived based on the management's best estimate of the tax rate for the year. The effective tax rate of the Group for the year  is lower than the statutory rate as a result of higher deferred tax recognised for the current year under review.</t>
  </si>
  <si>
    <t>Note (i) : The goodwill amounting to RM506,000 has been written off in the income statements immediately after   the acquisition was completed.</t>
  </si>
  <si>
    <t>Proceeds from issue of Murabahah Medium Term Notes</t>
  </si>
  <si>
    <t xml:space="preserve">higher other operating cost, especially on the effect of adopting FRS 2, Share Based Payment, where the fair value of shares granted to an eligible Executive Director and employees of THP pursuant to the THP ESOS amounting to RM7.99 million. </t>
  </si>
  <si>
    <t>Takaful Ikhlas Sdn Bhd</t>
  </si>
  <si>
    <t>The Directors have proposed a first and final ordinary dividend of 8.50 sen per share less tax at 25% in respect of year 31 December 2009 totalling RM31,096,300 subject to obtaining shareholders' approval at coming Annual General Meeting of the Company.</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</si>
</sst>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_);\(#,##0\);&quot;   -   &quot;"/>
    <numFmt numFmtId="207" formatCode="_(* #,##0.000_);_(* \(#,##0.000\);_(* &quot;-&quot;??_);_(@_)"/>
    <numFmt numFmtId="208" formatCode="0_);\(0\)"/>
    <numFmt numFmtId="209" formatCode="0.00_);\(0.00\)"/>
    <numFmt numFmtId="210" formatCode="_(* #,##0.0000_);_(* \(#,##0.0000\);_(* &quot;-&quot;??_);_(@_)"/>
    <numFmt numFmtId="211" formatCode="#,##0.0_);\(#,##0.0\);&quot;   -   &quot;"/>
    <numFmt numFmtId="212" formatCode="#,##0.00_);\(#,##0.00\);&quot;   -   &quot;"/>
    <numFmt numFmtId="213" formatCode="_(* #,##0.00000_);_(* \(#,##0.00000\);_(* &quot;-&quot;??_);_(@_)"/>
    <numFmt numFmtId="214" formatCode="_(* #,##0.000000_);_(* \(#,##0.000000\);_(* &quot;-&quot;??_);_(@_)"/>
    <numFmt numFmtId="215" formatCode="[$€-2]\ #,##0.00_);[Red]\([$€-2]\ #,##0.00\)"/>
  </numFmts>
  <fonts count="42">
    <font>
      <sz val="10"/>
      <name val="Arial"/>
      <family val="0"/>
    </font>
    <font>
      <u val="single"/>
      <sz val="9"/>
      <color indexed="12"/>
      <name val="Arial"/>
      <family val="0"/>
    </font>
    <font>
      <u val="single"/>
      <sz val="9"/>
      <color indexed="36"/>
      <name val="Arial"/>
      <family val="0"/>
    </font>
    <font>
      <b/>
      <u val="single"/>
      <sz val="11"/>
      <name val="Tahoma"/>
      <family val="2"/>
    </font>
    <font>
      <sz val="11"/>
      <name val="Tahoma"/>
      <family val="2"/>
    </font>
    <font>
      <b/>
      <sz val="11"/>
      <name val="Tahoma"/>
      <family val="2"/>
    </font>
    <font>
      <sz val="10"/>
      <name val="Tahoma"/>
      <family val="2"/>
    </font>
    <font>
      <b/>
      <sz val="10"/>
      <name val="Tahoma"/>
      <family val="2"/>
    </font>
    <font>
      <u val="single"/>
      <sz val="11"/>
      <name val="Tahoma"/>
      <family val="2"/>
    </font>
    <font>
      <b/>
      <sz val="14"/>
      <name val="Tahoma"/>
      <family val="2"/>
    </font>
    <font>
      <sz val="9"/>
      <name val="Tahoma"/>
      <family val="2"/>
    </font>
    <font>
      <b/>
      <sz val="9"/>
      <name val="Tahoma"/>
      <family val="2"/>
    </font>
    <font>
      <i/>
      <sz val="11"/>
      <name val="Tahoma"/>
      <family val="2"/>
    </font>
    <font>
      <b/>
      <u val="single"/>
      <sz val="10"/>
      <name val="Tahoma"/>
      <family val="2"/>
    </font>
    <font>
      <b/>
      <i/>
      <sz val="11"/>
      <name val="Tahoma"/>
      <family val="2"/>
    </font>
    <font>
      <b/>
      <sz val="10.5"/>
      <name val="Tahoma"/>
      <family val="2"/>
    </font>
    <font>
      <sz val="12"/>
      <name val="Times New Roman"/>
      <family val="1"/>
    </font>
    <font>
      <sz val="11"/>
      <color indexed="10"/>
      <name val="Tahoma"/>
      <family val="2"/>
    </font>
    <font>
      <b/>
      <sz val="11"/>
      <color indexed="10"/>
      <name val="Tahoma"/>
      <family val="2"/>
    </font>
    <font>
      <b/>
      <sz val="10"/>
      <name val="Arial"/>
      <family val="0"/>
    </font>
    <font>
      <b/>
      <sz val="11"/>
      <color indexed="47"/>
      <name val="Tahoma"/>
      <family val="2"/>
    </font>
    <font>
      <sz val="11"/>
      <color indexed="47"/>
      <name val="Tahoma"/>
      <family val="2"/>
    </font>
    <font>
      <i/>
      <sz val="10"/>
      <name val="Arial"/>
      <family val="0"/>
    </font>
    <font>
      <sz val="11"/>
      <color indexed="51"/>
      <name val="Tahoma"/>
      <family val="2"/>
    </font>
    <font>
      <sz val="11"/>
      <color indexed="4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79">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justify" vertical="top" wrapText="1"/>
    </xf>
    <xf numFmtId="0" fontId="4" fillId="0" borderId="0" xfId="0" applyFont="1" applyFill="1" applyAlignment="1">
      <alignment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vertical="top"/>
    </xf>
    <xf numFmtId="0" fontId="4" fillId="0" borderId="0" xfId="0" applyFont="1" applyFill="1" applyAlignment="1">
      <alignment vertical="top" wrapText="1"/>
    </xf>
    <xf numFmtId="0" fontId="4" fillId="0" borderId="0" xfId="0" applyFont="1" applyFill="1" applyAlignment="1" quotePrefix="1">
      <alignment horizontal="justify" vertical="top" wrapText="1"/>
    </xf>
    <xf numFmtId="0" fontId="5" fillId="0" borderId="0" xfId="0" applyFont="1" applyFill="1" applyAlignment="1">
      <alignment horizontal="justify" vertical="top" wrapText="1"/>
    </xf>
    <xf numFmtId="0" fontId="4" fillId="0" borderId="0" xfId="0" applyFont="1" applyFill="1" applyAlignment="1">
      <alignment vertical="top"/>
    </xf>
    <xf numFmtId="0" fontId="5" fillId="0" borderId="0" xfId="0" applyFont="1" applyFill="1" applyAlignment="1">
      <alignment vertical="top" wrapText="1"/>
    </xf>
    <xf numFmtId="0" fontId="4" fillId="0" borderId="0" xfId="0" applyFont="1" applyFill="1" applyAlignment="1">
      <alignment horizontal="justify" vertical="top"/>
    </xf>
    <xf numFmtId="0" fontId="5"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6" fillId="0" borderId="0" xfId="0" applyFont="1" applyFill="1" applyAlignment="1">
      <alignment/>
    </xf>
    <xf numFmtId="0" fontId="4" fillId="0" borderId="0" xfId="0" applyFont="1" applyFill="1" applyAlignment="1">
      <alignment horizontal="right"/>
    </xf>
    <xf numFmtId="0" fontId="5" fillId="0" borderId="0" xfId="0" applyFont="1" applyFill="1" applyAlignment="1" quotePrefix="1">
      <alignment/>
    </xf>
    <xf numFmtId="0" fontId="4" fillId="0" borderId="0" xfId="0" applyFont="1" applyFill="1" applyBorder="1" applyAlignment="1">
      <alignment/>
    </xf>
    <xf numFmtId="187" fontId="5" fillId="0" borderId="0" xfId="42" applyNumberFormat="1" applyFont="1" applyFill="1" applyBorder="1" applyAlignment="1">
      <alignment/>
    </xf>
    <xf numFmtId="187" fontId="5" fillId="0" borderId="0" xfId="42" applyNumberFormat="1" applyFont="1" applyFill="1" applyAlignment="1">
      <alignment/>
    </xf>
    <xf numFmtId="187" fontId="5" fillId="0" borderId="0" xfId="42" applyNumberFormat="1" applyFont="1" applyFill="1" applyBorder="1" applyAlignment="1">
      <alignment horizontal="right"/>
    </xf>
    <xf numFmtId="187" fontId="4" fillId="0" borderId="0" xfId="0" applyNumberFormat="1" applyFont="1" applyFill="1" applyAlignment="1">
      <alignment/>
    </xf>
    <xf numFmtId="0" fontId="7" fillId="0" borderId="0" xfId="0" applyFont="1" applyFill="1" applyAlignment="1">
      <alignment/>
    </xf>
    <xf numFmtId="0" fontId="5" fillId="0" borderId="0" xfId="0" applyFont="1" applyFill="1" applyAlignment="1">
      <alignment horizontal="center" wrapText="1"/>
    </xf>
    <xf numFmtId="187" fontId="5" fillId="0" borderId="10" xfId="42" applyNumberFormat="1" applyFont="1" applyFill="1" applyBorder="1" applyAlignment="1">
      <alignment/>
    </xf>
    <xf numFmtId="187" fontId="4" fillId="0" borderId="0" xfId="42" applyNumberFormat="1" applyFont="1" applyFill="1" applyBorder="1" applyAlignment="1">
      <alignment/>
    </xf>
    <xf numFmtId="187" fontId="4" fillId="0" borderId="0" xfId="42" applyNumberFormat="1" applyFont="1" applyFill="1" applyBorder="1" applyAlignment="1">
      <alignment horizontal="right"/>
    </xf>
    <xf numFmtId="187" fontId="4" fillId="0" borderId="0" xfId="42" applyNumberFormat="1" applyFont="1" applyFill="1" applyAlignment="1">
      <alignment/>
    </xf>
    <xf numFmtId="0" fontId="4"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187" fontId="5" fillId="0" borderId="0" xfId="42" applyNumberFormat="1" applyFont="1" applyFill="1" applyBorder="1" applyAlignment="1">
      <alignment horizontal="left" vertical="top" wrapText="1"/>
    </xf>
    <xf numFmtId="187" fontId="4" fillId="0" borderId="0" xfId="42" applyNumberFormat="1" applyFont="1" applyFill="1" applyBorder="1" applyAlignment="1">
      <alignment horizontal="left" vertical="top" wrapText="1"/>
    </xf>
    <xf numFmtId="0" fontId="4" fillId="0" borderId="0" xfId="0" applyFont="1" applyFill="1" applyAlignment="1">
      <alignment vertical="center"/>
    </xf>
    <xf numFmtId="0" fontId="4" fillId="0" borderId="0" xfId="0" applyFont="1" applyFill="1" applyBorder="1" applyAlignment="1">
      <alignment vertical="center"/>
    </xf>
    <xf numFmtId="187" fontId="5" fillId="0" borderId="0" xfId="0" applyNumberFormat="1" applyFont="1" applyFill="1" applyBorder="1" applyAlignment="1">
      <alignment vertical="center"/>
    </xf>
    <xf numFmtId="187" fontId="4" fillId="0" borderId="0" xfId="0" applyNumberFormat="1" applyFont="1" applyFill="1" applyBorder="1" applyAlignment="1">
      <alignment vertical="center"/>
    </xf>
    <xf numFmtId="187" fontId="4" fillId="0" borderId="0" xfId="42" applyNumberFormat="1" applyFont="1" applyFill="1" applyBorder="1" applyAlignment="1">
      <alignment horizontal="justify" vertical="center" wrapText="1"/>
    </xf>
    <xf numFmtId="187" fontId="5" fillId="0" borderId="0" xfId="42" applyNumberFormat="1" applyFont="1" applyFill="1" applyAlignment="1">
      <alignment horizontal="right"/>
    </xf>
    <xf numFmtId="0" fontId="4" fillId="0" borderId="0" xfId="0" applyFont="1" applyFill="1" applyAlignment="1" quotePrefix="1">
      <alignment/>
    </xf>
    <xf numFmtId="0" fontId="5" fillId="0" borderId="0" xfId="0" applyFont="1" applyFill="1" applyAlignment="1">
      <alignment horizontal="justify" vertical="top"/>
    </xf>
    <xf numFmtId="0" fontId="4" fillId="0" borderId="0" xfId="0" applyFont="1" applyFill="1" applyAlignment="1">
      <alignment horizontal="left" indent="1"/>
    </xf>
    <xf numFmtId="0" fontId="4" fillId="0" borderId="0" xfId="0" applyFont="1" applyFill="1" applyAlignment="1">
      <alignment horizontal="justify" vertical="center"/>
    </xf>
    <xf numFmtId="0" fontId="5" fillId="0" borderId="0" xfId="0" applyFont="1" applyFill="1" applyAlignment="1" quotePrefix="1">
      <alignment horizontal="center" vertical="top"/>
    </xf>
    <xf numFmtId="0" fontId="5" fillId="0" borderId="0" xfId="0" applyFont="1" applyFill="1" applyAlignment="1">
      <alignment horizontal="left"/>
    </xf>
    <xf numFmtId="14" fontId="5" fillId="0" borderId="0" xfId="0" applyNumberFormat="1" applyFont="1" applyFill="1" applyAlignment="1" quotePrefix="1">
      <alignment horizontal="right"/>
    </xf>
    <xf numFmtId="43" fontId="5" fillId="0" borderId="11" xfId="42" applyFont="1" applyFill="1" applyBorder="1" applyAlignment="1">
      <alignment horizontal="right" vertical="top"/>
    </xf>
    <xf numFmtId="0" fontId="10" fillId="0" borderId="0" xfId="0" applyFont="1" applyFill="1" applyAlignment="1">
      <alignment vertical="top" wrapText="1"/>
    </xf>
    <xf numFmtId="193" fontId="10" fillId="0" borderId="0" xfId="0" applyNumberFormat="1" applyFont="1" applyFill="1" applyAlignment="1" quotePrefix="1">
      <alignment horizontal="center" vertical="top" wrapText="1"/>
    </xf>
    <xf numFmtId="0" fontId="10" fillId="0" borderId="0" xfId="0" applyFont="1" applyFill="1" applyAlignment="1">
      <alignment vertical="top"/>
    </xf>
    <xf numFmtId="193" fontId="11" fillId="0" borderId="0" xfId="0" applyNumberFormat="1" applyFont="1" applyFill="1" applyAlignment="1">
      <alignment horizontal="right" vertical="top" wrapText="1"/>
    </xf>
    <xf numFmtId="193" fontId="10" fillId="0" borderId="0" xfId="0" applyNumberFormat="1" applyFont="1" applyFill="1" applyAlignment="1">
      <alignment horizontal="right" vertical="top" wrapText="1"/>
    </xf>
    <xf numFmtId="43" fontId="4" fillId="0" borderId="0" xfId="42" applyNumberFormat="1" applyFont="1" applyFill="1" applyAlignment="1">
      <alignment/>
    </xf>
    <xf numFmtId="206" fontId="5" fillId="0" borderId="0" xfId="0" applyNumberFormat="1" applyFont="1" applyFill="1" applyAlignment="1">
      <alignment horizontal="right"/>
    </xf>
    <xf numFmtId="0" fontId="5" fillId="0" borderId="0" xfId="0" applyFont="1" applyFill="1" applyAlignment="1">
      <alignment horizontal="center" vertical="top" wrapText="1"/>
    </xf>
    <xf numFmtId="187" fontId="5" fillId="0" borderId="12" xfId="42" applyNumberFormat="1" applyFont="1" applyFill="1" applyBorder="1" applyAlignment="1">
      <alignment vertical="center"/>
    </xf>
    <xf numFmtId="187" fontId="5" fillId="0" borderId="0" xfId="42" applyNumberFormat="1" applyFont="1" applyFill="1" applyBorder="1" applyAlignment="1">
      <alignment vertical="center"/>
    </xf>
    <xf numFmtId="0" fontId="4" fillId="0" borderId="0" xfId="0" applyFont="1" applyFill="1" applyAlignment="1">
      <alignment wrapText="1"/>
    </xf>
    <xf numFmtId="0" fontId="5" fillId="0" borderId="0" xfId="0" applyFont="1" applyFill="1" applyAlignment="1">
      <alignment vertical="top"/>
    </xf>
    <xf numFmtId="206" fontId="5" fillId="0" borderId="13" xfId="0" applyNumberFormat="1" applyFont="1" applyFill="1" applyBorder="1" applyAlignment="1">
      <alignment horizontal="right"/>
    </xf>
    <xf numFmtId="187" fontId="5" fillId="0" borderId="0" xfId="42" applyNumberFormat="1" applyFont="1" applyFill="1" applyBorder="1" applyAlignment="1">
      <alignment vertical="top" wrapText="1"/>
    </xf>
    <xf numFmtId="187" fontId="4" fillId="0" borderId="0" xfId="42" applyNumberFormat="1" applyFont="1" applyFill="1" applyBorder="1" applyAlignment="1">
      <alignment horizontal="justify" vertical="top" wrapText="1"/>
    </xf>
    <xf numFmtId="187" fontId="4" fillId="0" borderId="0" xfId="42" applyNumberFormat="1" applyFont="1" applyFill="1" applyBorder="1" applyAlignment="1">
      <alignment vertical="center"/>
    </xf>
    <xf numFmtId="187" fontId="5" fillId="0" borderId="0" xfId="42" applyNumberFormat="1" applyFont="1" applyFill="1" applyBorder="1" applyAlignment="1">
      <alignment horizontal="center" vertical="center"/>
    </xf>
    <xf numFmtId="0" fontId="15" fillId="0" borderId="0" xfId="0" applyFont="1" applyFill="1" applyAlignment="1">
      <alignment horizontal="center" vertical="top" wrapText="1"/>
    </xf>
    <xf numFmtId="187" fontId="5" fillId="0" borderId="14" xfId="0" applyNumberFormat="1" applyFont="1" applyFill="1" applyBorder="1" applyAlignment="1">
      <alignment/>
    </xf>
    <xf numFmtId="187" fontId="5" fillId="0" borderId="15" xfId="42" applyNumberFormat="1" applyFont="1" applyFill="1" applyBorder="1" applyAlignment="1">
      <alignment/>
    </xf>
    <xf numFmtId="14" fontId="5" fillId="0" borderId="0" xfId="0" applyNumberFormat="1" applyFont="1" applyFill="1" applyAlignment="1" quotePrefix="1">
      <alignment horizontal="center"/>
    </xf>
    <xf numFmtId="206" fontId="5" fillId="0" borderId="0" xfId="0" applyNumberFormat="1" applyFont="1" applyFill="1" applyBorder="1" applyAlignment="1">
      <alignment horizontal="right"/>
    </xf>
    <xf numFmtId="206" fontId="5" fillId="0" borderId="15" xfId="0" applyNumberFormat="1" applyFont="1" applyFill="1" applyBorder="1" applyAlignment="1">
      <alignment horizontal="right"/>
    </xf>
    <xf numFmtId="0" fontId="4" fillId="0" borderId="0" xfId="0" applyNumberFormat="1" applyFont="1" applyFill="1" applyAlignment="1">
      <alignment horizontal="justify" vertical="center" wrapText="1"/>
    </xf>
    <xf numFmtId="0" fontId="4" fillId="0" borderId="0" xfId="0" applyFont="1" applyFill="1" applyAlignment="1">
      <alignment horizontal="justify" wrapText="1"/>
    </xf>
    <xf numFmtId="0" fontId="4" fillId="0" borderId="0" xfId="0" applyFont="1" applyFill="1" applyAlignment="1">
      <alignment horizontal="justify"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10" fillId="0" borderId="0" xfId="0" applyFont="1" applyFill="1" applyBorder="1" applyAlignment="1">
      <alignment horizontal="center"/>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4" fillId="0" borderId="0" xfId="0" applyFont="1" applyFill="1" applyAlignment="1" applyProtection="1">
      <alignment vertical="top" wrapText="1"/>
      <protection locked="0"/>
    </xf>
    <xf numFmtId="187" fontId="5" fillId="0" borderId="13" xfId="42" applyNumberFormat="1" applyFont="1" applyFill="1" applyBorder="1" applyAlignment="1">
      <alignment vertical="center"/>
    </xf>
    <xf numFmtId="0" fontId="4" fillId="0" borderId="0" xfId="0" applyFont="1" applyFill="1" applyAlignment="1">
      <alignment/>
    </xf>
    <xf numFmtId="0" fontId="5" fillId="0" borderId="0" xfId="0" applyFont="1" applyAlignment="1">
      <alignment/>
    </xf>
    <xf numFmtId="43" fontId="5" fillId="0" borderId="11" xfId="0" applyNumberFormat="1" applyFont="1" applyFill="1" applyBorder="1" applyAlignment="1">
      <alignment/>
    </xf>
    <xf numFmtId="0" fontId="4" fillId="0" borderId="0" xfId="0" applyFont="1" applyFill="1" applyAlignment="1" applyProtection="1">
      <alignment vertical="center" wrapText="1"/>
      <protection locked="0"/>
    </xf>
    <xf numFmtId="187" fontId="5" fillId="0" borderId="13" xfId="42" applyNumberFormat="1" applyFont="1" applyFill="1" applyBorder="1" applyAlignment="1">
      <alignment/>
    </xf>
    <xf numFmtId="187" fontId="5" fillId="0" borderId="0" xfId="42" applyNumberFormat="1" applyFont="1" applyFill="1" applyAlignment="1">
      <alignment vertical="center"/>
    </xf>
    <xf numFmtId="187" fontId="5" fillId="0" borderId="0" xfId="42" applyNumberFormat="1" applyFont="1" applyFill="1" applyAlignment="1">
      <alignment/>
    </xf>
    <xf numFmtId="187" fontId="5" fillId="0" borderId="0" xfId="42" applyNumberFormat="1" applyFont="1" applyFill="1" applyBorder="1" applyAlignment="1">
      <alignment/>
    </xf>
    <xf numFmtId="0" fontId="4" fillId="0" borderId="0" xfId="0" applyFont="1" applyFill="1" applyAlignment="1" applyProtection="1">
      <alignment horizontal="justify" vertical="center" wrapText="1"/>
      <protection locked="0"/>
    </xf>
    <xf numFmtId="0" fontId="5" fillId="0" borderId="0" xfId="0" applyFont="1" applyFill="1" applyAlignment="1" applyProtection="1">
      <alignment vertical="center" wrapText="1"/>
      <protection locked="0"/>
    </xf>
    <xf numFmtId="187" fontId="5" fillId="0" borderId="0" xfId="42" applyNumberFormat="1" applyFont="1" applyFill="1" applyBorder="1" applyAlignment="1">
      <alignment vertical="top"/>
    </xf>
    <xf numFmtId="187" fontId="5" fillId="0" borderId="13" xfId="42" applyNumberFormat="1" applyFont="1" applyFill="1" applyBorder="1" applyAlignment="1">
      <alignment vertical="top"/>
    </xf>
    <xf numFmtId="0" fontId="6" fillId="0" borderId="0" xfId="0" applyFont="1" applyFill="1" applyAlignment="1">
      <alignment/>
    </xf>
    <xf numFmtId="0" fontId="5" fillId="0" borderId="0" xfId="0" applyFont="1" applyFill="1" applyAlignment="1">
      <alignment wrapText="1"/>
    </xf>
    <xf numFmtId="187" fontId="5" fillId="0" borderId="14" xfId="42" applyNumberFormat="1" applyFont="1" applyFill="1" applyBorder="1" applyAlignment="1">
      <alignment/>
    </xf>
    <xf numFmtId="0" fontId="5" fillId="0" borderId="0" xfId="0" applyNumberFormat="1" applyFont="1" applyFill="1" applyBorder="1" applyAlignment="1">
      <alignment vertical="top" wrapText="1"/>
    </xf>
    <xf numFmtId="0" fontId="7" fillId="0" borderId="0" xfId="0" applyFont="1" applyFill="1" applyAlignment="1">
      <alignment vertical="top"/>
    </xf>
    <xf numFmtId="206" fontId="4" fillId="0" borderId="0" xfId="0" applyNumberFormat="1" applyFont="1" applyFill="1" applyAlignment="1">
      <alignment/>
    </xf>
    <xf numFmtId="0" fontId="13" fillId="0" borderId="0" xfId="0" applyFont="1" applyFill="1" applyBorder="1" applyAlignment="1">
      <alignment/>
    </xf>
    <xf numFmtId="0" fontId="13" fillId="0" borderId="0" xfId="0" applyFont="1" applyFill="1" applyAlignment="1">
      <alignment/>
    </xf>
    <xf numFmtId="206" fontId="5" fillId="0" borderId="0" xfId="0" applyNumberFormat="1" applyFont="1" applyFill="1" applyBorder="1" applyAlignment="1">
      <alignment/>
    </xf>
    <xf numFmtId="206" fontId="5" fillId="0" borderId="0" xfId="0" applyNumberFormat="1" applyFont="1" applyFill="1" applyAlignment="1">
      <alignment/>
    </xf>
    <xf numFmtId="206" fontId="5" fillId="0" borderId="0" xfId="0" applyNumberFormat="1" applyFont="1" applyFill="1" applyAlignment="1">
      <alignment horizontal="center"/>
    </xf>
    <xf numFmtId="206" fontId="5" fillId="0" borderId="0" xfId="0" applyNumberFormat="1" applyFont="1" applyFill="1" applyBorder="1" applyAlignment="1">
      <alignment horizontal="center"/>
    </xf>
    <xf numFmtId="206" fontId="8" fillId="0" borderId="0" xfId="0" applyNumberFormat="1" applyFont="1" applyFill="1" applyAlignment="1">
      <alignment/>
    </xf>
    <xf numFmtId="206" fontId="3" fillId="0" borderId="0" xfId="0" applyNumberFormat="1" applyFont="1" applyFill="1" applyAlignment="1">
      <alignment horizontal="center"/>
    </xf>
    <xf numFmtId="206" fontId="5" fillId="0" borderId="0" xfId="0" applyNumberFormat="1" applyFont="1" applyFill="1" applyAlignment="1">
      <alignment/>
    </xf>
    <xf numFmtId="206" fontId="4" fillId="0" borderId="0" xfId="0" applyNumberFormat="1" applyFont="1" applyFill="1" applyBorder="1" applyAlignment="1">
      <alignment/>
    </xf>
    <xf numFmtId="206" fontId="5" fillId="0" borderId="0" xfId="0" applyNumberFormat="1" applyFont="1" applyFill="1" applyBorder="1" applyAlignment="1">
      <alignment/>
    </xf>
    <xf numFmtId="206" fontId="5" fillId="0" borderId="12" xfId="0" applyNumberFormat="1" applyFont="1" applyFill="1" applyBorder="1" applyAlignment="1">
      <alignment/>
    </xf>
    <xf numFmtId="206" fontId="4" fillId="0" borderId="13" xfId="0" applyNumberFormat="1" applyFont="1" applyFill="1" applyBorder="1" applyAlignment="1">
      <alignment/>
    </xf>
    <xf numFmtId="206" fontId="5" fillId="0" borderId="13" xfId="0" applyNumberFormat="1" applyFont="1" applyFill="1" applyBorder="1" applyAlignment="1">
      <alignment/>
    </xf>
    <xf numFmtId="206" fontId="5" fillId="0" borderId="13" xfId="0" applyNumberFormat="1" applyFont="1" applyFill="1" applyBorder="1" applyAlignment="1">
      <alignment/>
    </xf>
    <xf numFmtId="206" fontId="5" fillId="0" borderId="16" xfId="0" applyNumberFormat="1" applyFont="1" applyFill="1" applyBorder="1" applyAlignment="1">
      <alignment/>
    </xf>
    <xf numFmtId="206" fontId="4" fillId="0" borderId="0" xfId="0" applyNumberFormat="1" applyFont="1" applyFill="1" applyAlignment="1">
      <alignment vertical="top" wrapText="1"/>
    </xf>
    <xf numFmtId="206" fontId="5" fillId="0" borderId="17" xfId="0" applyNumberFormat="1" applyFont="1" applyFill="1" applyBorder="1" applyAlignment="1">
      <alignment horizontal="right"/>
    </xf>
    <xf numFmtId="206" fontId="5" fillId="0" borderId="10" xfId="0" applyNumberFormat="1" applyFont="1" applyFill="1" applyBorder="1" applyAlignment="1">
      <alignment horizontal="right"/>
    </xf>
    <xf numFmtId="206" fontId="4" fillId="0" borderId="0" xfId="0" applyNumberFormat="1" applyFont="1" applyFill="1" applyAlignment="1">
      <alignment horizontal="right"/>
    </xf>
    <xf numFmtId="206" fontId="4" fillId="0" borderId="0" xfId="0" applyNumberFormat="1" applyFont="1" applyFill="1" applyAlignment="1">
      <alignment wrapText="1"/>
    </xf>
    <xf numFmtId="187" fontId="5" fillId="0" borderId="0" xfId="42" applyNumberFormat="1" applyFont="1" applyFill="1" applyBorder="1" applyAlignment="1">
      <alignment horizontal="justify" vertical="top" wrapText="1"/>
    </xf>
    <xf numFmtId="187" fontId="4" fillId="0" borderId="0" xfId="42" applyNumberFormat="1" applyFont="1" applyFill="1" applyAlignment="1">
      <alignment vertical="top"/>
    </xf>
    <xf numFmtId="206" fontId="4" fillId="0" borderId="0" xfId="0" applyNumberFormat="1" applyFont="1" applyFill="1" applyBorder="1" applyAlignment="1">
      <alignment wrapText="1"/>
    </xf>
    <xf numFmtId="206" fontId="4" fillId="0" borderId="0" xfId="0" applyNumberFormat="1" applyFont="1" applyFill="1" applyBorder="1" applyAlignment="1">
      <alignment vertical="center" wrapText="1"/>
    </xf>
    <xf numFmtId="0" fontId="0" fillId="0" borderId="0" xfId="0" applyAlignment="1">
      <alignment wrapText="1"/>
    </xf>
    <xf numFmtId="0" fontId="14" fillId="0" borderId="0" xfId="0" applyFont="1" applyFill="1" applyAlignment="1">
      <alignment/>
    </xf>
    <xf numFmtId="0" fontId="4" fillId="0" borderId="0" xfId="0" applyFont="1" applyFill="1" applyAlignment="1">
      <alignment horizontal="justify"/>
    </xf>
    <xf numFmtId="187" fontId="5" fillId="0" borderId="11" xfId="42" applyNumberFormat="1" applyFont="1" applyFill="1" applyBorder="1" applyAlignment="1">
      <alignment horizontal="justify"/>
    </xf>
    <xf numFmtId="0" fontId="5" fillId="0" borderId="0" xfId="0" applyFont="1" applyFill="1" applyAlignment="1" quotePrefix="1">
      <alignment horizontal="center"/>
    </xf>
    <xf numFmtId="187" fontId="5" fillId="0" borderId="11" xfId="42" applyNumberFormat="1" applyFont="1" applyFill="1" applyBorder="1" applyAlignment="1">
      <alignment horizontal="right"/>
    </xf>
    <xf numFmtId="0" fontId="5" fillId="0" borderId="0" xfId="0" applyNumberFormat="1" applyFont="1" applyFill="1" applyAlignment="1">
      <alignment horizontal="center" vertical="center"/>
    </xf>
    <xf numFmtId="0" fontId="16" fillId="0" borderId="0" xfId="0" applyFont="1" applyAlignment="1">
      <alignment/>
    </xf>
    <xf numFmtId="187" fontId="5" fillId="0" borderId="10" xfId="42" applyNumberFormat="1" applyFont="1" applyFill="1" applyBorder="1" applyAlignment="1">
      <alignment vertical="center"/>
    </xf>
    <xf numFmtId="0" fontId="4"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right"/>
    </xf>
    <xf numFmtId="0" fontId="4" fillId="0" borderId="0" xfId="0" applyFont="1" applyFill="1" applyBorder="1" applyAlignment="1">
      <alignment horizontal="right"/>
    </xf>
    <xf numFmtId="206" fontId="5" fillId="0" borderId="0" xfId="0" applyNumberFormat="1" applyFont="1" applyFill="1" applyBorder="1" applyAlignment="1">
      <alignment wrapText="1"/>
    </xf>
    <xf numFmtId="206" fontId="5" fillId="0" borderId="0" xfId="0" applyNumberFormat="1" applyFont="1" applyFill="1" applyBorder="1" applyAlignment="1">
      <alignment vertical="top" wrapText="1"/>
    </xf>
    <xf numFmtId="206" fontId="5" fillId="0" borderId="13" xfId="0" applyNumberFormat="1" applyFont="1" applyFill="1" applyBorder="1" applyAlignment="1">
      <alignment horizontal="center"/>
    </xf>
    <xf numFmtId="14" fontId="5" fillId="0" borderId="0" xfId="0" applyNumberFormat="1" applyFont="1" applyFill="1" applyAlignment="1">
      <alignment horizontal="center"/>
    </xf>
    <xf numFmtId="0" fontId="5" fillId="0" borderId="0" xfId="0" applyFont="1" applyFill="1" applyAlignment="1">
      <alignment horizontal="center" vertical="top"/>
    </xf>
    <xf numFmtId="0" fontId="0" fillId="0" borderId="0" xfId="0" applyAlignment="1">
      <alignment/>
    </xf>
    <xf numFmtId="0" fontId="4" fillId="0" borderId="13" xfId="0" applyFont="1" applyFill="1" applyBorder="1" applyAlignment="1">
      <alignment/>
    </xf>
    <xf numFmtId="187" fontId="17" fillId="0" borderId="0" xfId="0" applyNumberFormat="1" applyFont="1" applyFill="1" applyAlignment="1">
      <alignment vertical="top"/>
    </xf>
    <xf numFmtId="187" fontId="4" fillId="0" borderId="0" xfId="0" applyNumberFormat="1" applyFont="1" applyFill="1" applyBorder="1" applyAlignment="1">
      <alignment/>
    </xf>
    <xf numFmtId="206" fontId="17" fillId="0" borderId="0" xfId="0" applyNumberFormat="1" applyFont="1" applyFill="1" applyAlignment="1">
      <alignment/>
    </xf>
    <xf numFmtId="0" fontId="0" fillId="0" borderId="0" xfId="0" applyFill="1" applyAlignment="1">
      <alignment wrapText="1"/>
    </xf>
    <xf numFmtId="0" fontId="6" fillId="0" borderId="0" xfId="0" applyFont="1" applyFill="1" applyBorder="1" applyAlignment="1">
      <alignment/>
    </xf>
    <xf numFmtId="0" fontId="4" fillId="0" borderId="0" xfId="0" applyFont="1" applyFill="1" applyBorder="1" applyAlignment="1">
      <alignment horizontal="justify"/>
    </xf>
    <xf numFmtId="0" fontId="4" fillId="0" borderId="0" xfId="0" applyFont="1" applyFill="1" applyBorder="1" applyAlignment="1">
      <alignment horizontal="justify" vertical="top"/>
    </xf>
    <xf numFmtId="0" fontId="5" fillId="0" borderId="0" xfId="0" applyFont="1" applyFill="1" applyBorder="1" applyAlignment="1" quotePrefix="1">
      <alignment horizontal="center"/>
    </xf>
    <xf numFmtId="0" fontId="4" fillId="0" borderId="0" xfId="0" applyFont="1" applyFill="1" applyBorder="1" applyAlignment="1">
      <alignment horizontal="justify" vertical="center"/>
    </xf>
    <xf numFmtId="0" fontId="0" fillId="0" borderId="0" xfId="0" applyFill="1" applyAlignment="1">
      <alignment/>
    </xf>
    <xf numFmtId="187" fontId="4" fillId="0" borderId="0" xfId="42" applyNumberFormat="1" applyFont="1" applyFill="1" applyAlignment="1">
      <alignment vertical="center"/>
    </xf>
    <xf numFmtId="0" fontId="4" fillId="0" borderId="0" xfId="0" applyFont="1" applyFill="1" applyAlignment="1">
      <alignment horizontal="center" vertical="top"/>
    </xf>
    <xf numFmtId="0" fontId="4" fillId="24" borderId="0" xfId="0" applyFont="1" applyFill="1" applyAlignment="1">
      <alignment horizontal="justify" vertical="top" wrapText="1"/>
    </xf>
    <xf numFmtId="0" fontId="4" fillId="24" borderId="0" xfId="0" applyFont="1" applyFill="1" applyAlignment="1">
      <alignment horizontal="justify" vertical="top"/>
    </xf>
    <xf numFmtId="0" fontId="0" fillId="0" borderId="0" xfId="0" applyAlignment="1">
      <alignment vertical="top" wrapText="1"/>
    </xf>
    <xf numFmtId="0" fontId="5" fillId="0" borderId="0" xfId="0" applyFont="1" applyAlignment="1">
      <alignment horizontal="center" vertical="top" wrapText="1"/>
    </xf>
    <xf numFmtId="0" fontId="19" fillId="0" borderId="0" xfId="0" applyFont="1" applyAlignment="1">
      <alignment vertical="top" wrapText="1"/>
    </xf>
    <xf numFmtId="187" fontId="4" fillId="0" borderId="0" xfId="42" applyNumberFormat="1" applyFont="1" applyFill="1" applyAlignment="1">
      <alignment vertical="top" wrapText="1"/>
    </xf>
    <xf numFmtId="187" fontId="4" fillId="0" borderId="0" xfId="42" applyNumberFormat="1" applyFont="1" applyFill="1" applyBorder="1" applyAlignment="1">
      <alignment vertical="top" wrapText="1"/>
    </xf>
    <xf numFmtId="0" fontId="4" fillId="0" borderId="0" xfId="0" applyFont="1" applyFill="1" applyBorder="1" applyAlignment="1">
      <alignment vertical="top" wrapText="1"/>
    </xf>
    <xf numFmtId="0" fontId="0" fillId="0" borderId="0" xfId="0" applyAlignment="1">
      <alignment horizontal="justify" vertical="top" wrapText="1"/>
    </xf>
    <xf numFmtId="0" fontId="4" fillId="0" borderId="12" xfId="0" applyFont="1" applyFill="1" applyBorder="1" applyAlignment="1">
      <alignment horizontal="justify" vertical="top" wrapText="1"/>
    </xf>
    <xf numFmtId="187" fontId="4" fillId="0" borderId="0" xfId="0" applyNumberFormat="1" applyFont="1" applyFill="1" applyBorder="1" applyAlignment="1">
      <alignment horizontal="justify" vertical="top" wrapText="1"/>
    </xf>
    <xf numFmtId="187" fontId="18" fillId="0" borderId="0" xfId="42" applyNumberFormat="1" applyFont="1" applyFill="1" applyAlignment="1">
      <alignment/>
    </xf>
    <xf numFmtId="187" fontId="18" fillId="0" borderId="0" xfId="42" applyNumberFormat="1" applyFont="1" applyFill="1" applyBorder="1" applyAlignment="1">
      <alignment vertical="center"/>
    </xf>
    <xf numFmtId="187" fontId="20" fillId="0" borderId="0" xfId="59" applyNumberFormat="1" applyFont="1" applyFill="1" applyBorder="1" applyAlignment="1">
      <alignment vertical="center"/>
    </xf>
    <xf numFmtId="0" fontId="21" fillId="0" borderId="0" xfId="0" applyFont="1" applyFill="1" applyBorder="1" applyAlignment="1">
      <alignment vertical="center"/>
    </xf>
    <xf numFmtId="187" fontId="20" fillId="0" borderId="0" xfId="0" applyNumberFormat="1" applyFont="1" applyFill="1" applyBorder="1" applyAlignment="1">
      <alignment vertical="center"/>
    </xf>
    <xf numFmtId="0" fontId="21" fillId="0" borderId="0" xfId="0" applyFont="1" applyFill="1" applyAlignment="1">
      <alignment vertical="center"/>
    </xf>
    <xf numFmtId="0" fontId="5" fillId="0" borderId="0" xfId="0" applyFont="1" applyAlignment="1">
      <alignment horizontal="center" wrapText="1"/>
    </xf>
    <xf numFmtId="0" fontId="0" fillId="0" borderId="0" xfId="0" applyFont="1" applyAlignment="1">
      <alignment horizontal="justify" vertical="top" wrapText="1"/>
    </xf>
    <xf numFmtId="0" fontId="4" fillId="0" borderId="0" xfId="0" applyNumberFormat="1" applyFont="1" applyFill="1" applyAlignment="1">
      <alignment horizontal="justify" vertical="top"/>
    </xf>
    <xf numFmtId="39" fontId="5" fillId="0" borderId="11" xfId="0" applyNumberFormat="1" applyFont="1" applyFill="1" applyBorder="1" applyAlignment="1">
      <alignment horizontal="center" vertical="center"/>
    </xf>
    <xf numFmtId="39" fontId="4" fillId="0" borderId="0" xfId="0" applyNumberFormat="1" applyFont="1" applyFill="1" applyBorder="1" applyAlignment="1">
      <alignment horizontal="center" vertical="center"/>
    </xf>
    <xf numFmtId="39" fontId="4" fillId="0" borderId="0" xfId="0" applyNumberFormat="1" applyFont="1" applyFill="1" applyAlignment="1">
      <alignment horizontal="center" vertical="center"/>
    </xf>
    <xf numFmtId="187" fontId="4" fillId="0" borderId="12" xfId="42" applyNumberFormat="1" applyFont="1" applyFill="1" applyBorder="1" applyAlignment="1">
      <alignment vertical="top" wrapText="1"/>
    </xf>
    <xf numFmtId="187" fontId="4" fillId="0" borderId="12" xfId="42" applyNumberFormat="1" applyFont="1" applyFill="1" applyBorder="1" applyAlignment="1">
      <alignment horizontal="justify" vertical="top" wrapText="1"/>
    </xf>
    <xf numFmtId="187" fontId="4" fillId="0" borderId="13" xfId="42" applyNumberFormat="1" applyFont="1" applyFill="1" applyBorder="1" applyAlignment="1">
      <alignment horizontal="center" vertical="top" wrapText="1"/>
    </xf>
    <xf numFmtId="187" fontId="5" fillId="0" borderId="0" xfId="42" applyNumberFormat="1" applyFont="1" applyFill="1" applyAlignment="1">
      <alignment horizontal="justify"/>
    </xf>
    <xf numFmtId="187" fontId="5" fillId="0" borderId="0" xfId="42" applyNumberFormat="1" applyFont="1" applyFill="1" applyAlignment="1">
      <alignment horizontal="justify" vertical="top"/>
    </xf>
    <xf numFmtId="187" fontId="4" fillId="0" borderId="0" xfId="42" applyNumberFormat="1" applyFont="1" applyFill="1" applyAlignment="1">
      <alignment horizontal="justify" vertical="top"/>
    </xf>
    <xf numFmtId="187" fontId="4" fillId="0" borderId="0" xfId="42" applyNumberFormat="1" applyFont="1" applyFill="1" applyAlignment="1">
      <alignment horizontal="justify"/>
    </xf>
    <xf numFmtId="0" fontId="4" fillId="0" borderId="0" xfId="0" applyFont="1" applyFill="1" applyAlignment="1">
      <alignment horizontal="center"/>
    </xf>
    <xf numFmtId="186" fontId="5" fillId="0" borderId="0" xfId="42" applyNumberFormat="1" applyFont="1" applyFill="1" applyAlignment="1">
      <alignment/>
    </xf>
    <xf numFmtId="187" fontId="5" fillId="0" borderId="0" xfId="42" applyNumberFormat="1" applyFont="1" applyFill="1" applyAlignment="1">
      <alignment vertical="top"/>
    </xf>
    <xf numFmtId="0" fontId="0" fillId="0" borderId="0" xfId="0" applyFill="1" applyAlignment="1">
      <alignment vertical="top" wrapText="1"/>
    </xf>
    <xf numFmtId="0" fontId="0" fillId="0" borderId="0" xfId="0" applyAlignment="1">
      <alignment horizontal="justify" vertical="top"/>
    </xf>
    <xf numFmtId="0" fontId="4" fillId="0" borderId="0" xfId="0" applyNumberFormat="1" applyFont="1" applyFill="1" applyAlignment="1">
      <alignment horizontal="justify" wrapText="1"/>
    </xf>
    <xf numFmtId="0" fontId="0" fillId="0" borderId="0" xfId="0" applyFill="1" applyAlignment="1">
      <alignment horizontal="justify" wrapText="1"/>
    </xf>
    <xf numFmtId="0" fontId="4" fillId="0" borderId="0" xfId="0" applyFont="1" applyFill="1" applyAlignment="1">
      <alignment horizontal="right" vertical="top"/>
    </xf>
    <xf numFmtId="0" fontId="4" fillId="0" borderId="0" xfId="0" applyNumberFormat="1" applyFont="1" applyFill="1" applyAlignment="1">
      <alignment horizontal="justify"/>
    </xf>
    <xf numFmtId="0" fontId="8" fillId="0" borderId="0" xfId="0" applyFont="1" applyFill="1" applyAlignment="1">
      <alignment/>
    </xf>
    <xf numFmtId="0" fontId="8" fillId="0" borderId="0" xfId="0" applyFont="1" applyFill="1" applyAlignment="1">
      <alignment horizontal="justify" vertical="top" wrapText="1"/>
    </xf>
    <xf numFmtId="206" fontId="23" fillId="0" borderId="0" xfId="0" applyNumberFormat="1" applyFont="1" applyFill="1" applyAlignment="1">
      <alignment/>
    </xf>
    <xf numFmtId="187" fontId="23" fillId="0" borderId="0" xfId="0" applyNumberFormat="1" applyFont="1" applyFill="1" applyAlignment="1">
      <alignment/>
    </xf>
    <xf numFmtId="0" fontId="23" fillId="0" borderId="0" xfId="0" applyFont="1" applyFill="1" applyAlignment="1">
      <alignment/>
    </xf>
    <xf numFmtId="206" fontId="23" fillId="0" borderId="0" xfId="0" applyNumberFormat="1" applyFont="1" applyFill="1" applyBorder="1" applyAlignment="1">
      <alignment/>
    </xf>
    <xf numFmtId="0" fontId="4" fillId="0" borderId="0" xfId="0" applyFont="1" applyFill="1" applyBorder="1" applyAlignment="1">
      <alignment horizontal="left" vertical="top" wrapText="1" indent="1"/>
    </xf>
    <xf numFmtId="0" fontId="4" fillId="0" borderId="0" xfId="0" applyFont="1" applyFill="1" applyBorder="1" applyAlignment="1">
      <alignment horizontal="right" vertical="top"/>
    </xf>
    <xf numFmtId="0" fontId="0" fillId="0" borderId="0" xfId="0" applyFill="1" applyAlignment="1">
      <alignment horizontal="justify" vertical="top"/>
    </xf>
    <xf numFmtId="0" fontId="14" fillId="0" borderId="0" xfId="0" applyFont="1" applyFill="1" applyAlignment="1">
      <alignment horizontal="center"/>
    </xf>
    <xf numFmtId="206" fontId="24" fillId="0" borderId="0" xfId="0" applyNumberFormat="1" applyFont="1" applyFill="1" applyAlignment="1">
      <alignment/>
    </xf>
    <xf numFmtId="0" fontId="0" fillId="0" borderId="0" xfId="0" applyAlignment="1">
      <alignment vertical="top" wrapText="1"/>
    </xf>
    <xf numFmtId="0" fontId="4" fillId="0" borderId="0" xfId="0" applyFont="1" applyFill="1" applyAlignment="1">
      <alignment horizontal="justify" vertical="top"/>
    </xf>
    <xf numFmtId="0" fontId="4" fillId="0" borderId="0" xfId="0" applyFont="1" applyFill="1" applyAlignment="1">
      <alignment wrapText="1"/>
    </xf>
    <xf numFmtId="0" fontId="4" fillId="0" borderId="0" xfId="0" applyFont="1" applyFill="1" applyAlignment="1">
      <alignment horizontal="justify" wrapText="1"/>
    </xf>
    <xf numFmtId="0" fontId="5" fillId="0" borderId="0" xfId="0" applyFont="1" applyFill="1" applyAlignment="1">
      <alignment horizontal="left" vertical="top" wrapText="1"/>
    </xf>
    <xf numFmtId="0" fontId="0" fillId="0" borderId="0" xfId="0" applyAlignment="1">
      <alignment horizontal="justify" vertical="top" wrapText="1"/>
    </xf>
    <xf numFmtId="0" fontId="14" fillId="0" borderId="0" xfId="0" applyFont="1" applyFill="1" applyAlignment="1">
      <alignment horizontal="justify" vertical="top" wrapText="1"/>
    </xf>
    <xf numFmtId="0" fontId="22" fillId="0" borderId="0" xfId="0" applyFont="1" applyAlignment="1">
      <alignment horizontal="justify" vertical="top" wrapText="1"/>
    </xf>
    <xf numFmtId="0" fontId="4" fillId="0" borderId="0" xfId="0" applyNumberFormat="1" applyFont="1" applyFill="1" applyAlignment="1">
      <alignment horizontal="justify" vertical="top" wrapText="1"/>
    </xf>
    <xf numFmtId="0" fontId="0" fillId="0" borderId="0" xfId="0" applyFill="1" applyAlignment="1">
      <alignment horizontal="justify" vertical="top" wrapText="1"/>
    </xf>
    <xf numFmtId="0" fontId="5" fillId="0" borderId="0" xfId="0" applyFont="1" applyFill="1" applyAlignment="1" applyProtection="1">
      <alignment horizontal="left" vertical="center" wrapText="1"/>
      <protection locked="0"/>
    </xf>
    <xf numFmtId="0" fontId="4" fillId="0" borderId="0" xfId="0" applyFont="1" applyFill="1" applyAlignment="1">
      <alignment horizontal="justify" vertical="center" wrapText="1"/>
    </xf>
    <xf numFmtId="0" fontId="5" fillId="0" borderId="0" xfId="0" applyFont="1" applyFill="1" applyAlignment="1">
      <alignment horizontal="justify" vertical="top" wrapText="1"/>
    </xf>
    <xf numFmtId="0" fontId="5" fillId="0" borderId="0" xfId="0" applyFont="1" applyFill="1" applyAlignment="1">
      <alignment wrapText="1"/>
    </xf>
    <xf numFmtId="0" fontId="0" fillId="0" borderId="0" xfId="0" applyFill="1" applyAlignment="1">
      <alignment wrapText="1"/>
    </xf>
    <xf numFmtId="0" fontId="4" fillId="0" borderId="0" xfId="0" applyNumberFormat="1" applyFont="1" applyFill="1" applyAlignment="1">
      <alignment horizontal="justify" vertical="center" wrapText="1"/>
    </xf>
    <xf numFmtId="0" fontId="6" fillId="0" borderId="0" xfId="0" applyNumberFormat="1" applyFont="1" applyFill="1" applyAlignment="1">
      <alignment horizontal="justify" vertical="center" wrapText="1"/>
    </xf>
    <xf numFmtId="206" fontId="5" fillId="0" borderId="0" xfId="0" applyNumberFormat="1" applyFont="1" applyFill="1" applyBorder="1" applyAlignment="1">
      <alignment horizontal="center" wrapText="1"/>
    </xf>
    <xf numFmtId="206" fontId="5" fillId="0" borderId="13" xfId="0" applyNumberFormat="1" applyFont="1" applyFill="1" applyBorder="1" applyAlignment="1">
      <alignment horizontal="center" vertical="top" wrapText="1"/>
    </xf>
    <xf numFmtId="0" fontId="0" fillId="0" borderId="13" xfId="0" applyBorder="1" applyAlignment="1">
      <alignment horizontal="center" vertical="top" wrapText="1"/>
    </xf>
    <xf numFmtId="0" fontId="0" fillId="0" borderId="13" xfId="0" applyBorder="1" applyAlignment="1">
      <alignment vertical="top" wrapText="1"/>
    </xf>
    <xf numFmtId="0" fontId="5" fillId="0" borderId="13" xfId="0" applyFont="1" applyFill="1" applyBorder="1" applyAlignment="1">
      <alignment horizontal="center" wrapText="1"/>
    </xf>
    <xf numFmtId="0" fontId="0" fillId="0" borderId="13" xfId="0" applyFill="1" applyBorder="1" applyAlignment="1">
      <alignment horizontal="center" wrapText="1"/>
    </xf>
    <xf numFmtId="0" fontId="5" fillId="0" borderId="0" xfId="0" applyFont="1" applyFill="1" applyAlignment="1">
      <alignment/>
    </xf>
    <xf numFmtId="0" fontId="4" fillId="0" borderId="0" xfId="0" applyFont="1" applyFill="1" applyAlignment="1" applyProtection="1">
      <alignment vertical="top" wrapText="1"/>
      <protection locked="0"/>
    </xf>
    <xf numFmtId="0" fontId="4" fillId="0" borderId="0" xfId="0" applyFont="1" applyFill="1" applyAlignment="1">
      <alignment vertical="top"/>
    </xf>
    <xf numFmtId="0" fontId="5" fillId="0" borderId="0" xfId="0" applyFont="1" applyFill="1" applyAlignment="1">
      <alignment horizontal="center"/>
    </xf>
    <xf numFmtId="0" fontId="4" fillId="0" borderId="0" xfId="0" applyFont="1" applyFill="1" applyAlignment="1">
      <alignment horizontal="justify" vertical="top" wrapText="1"/>
    </xf>
    <xf numFmtId="0" fontId="4" fillId="0" borderId="0" xfId="0" applyFont="1" applyFill="1" applyAlignment="1" applyProtection="1">
      <alignment vertical="center" wrapText="1"/>
      <protection locked="0"/>
    </xf>
    <xf numFmtId="0" fontId="5" fillId="0" borderId="0" xfId="0" applyFont="1" applyFill="1" applyAlignment="1" applyProtection="1">
      <alignment vertical="center" wrapText="1"/>
      <protection locked="0"/>
    </xf>
    <xf numFmtId="0" fontId="4" fillId="0" borderId="0" xfId="0" applyFont="1" applyFill="1" applyAlignment="1" applyProtection="1">
      <alignment horizontal="left" vertical="center" wrapText="1"/>
      <protection locked="0"/>
    </xf>
    <xf numFmtId="0" fontId="6" fillId="0" borderId="0" xfId="0" applyFont="1" applyFill="1" applyAlignment="1">
      <alignment wrapText="1"/>
    </xf>
    <xf numFmtId="0" fontId="0" fillId="0" borderId="0" xfId="0" applyAlignment="1">
      <alignment wrapText="1"/>
    </xf>
    <xf numFmtId="0" fontId="5" fillId="0" borderId="0" xfId="0" applyFont="1" applyFill="1" applyAlignment="1">
      <alignment vertical="center"/>
    </xf>
    <xf numFmtId="0" fontId="5" fillId="0" borderId="0" xfId="0" applyFont="1" applyFill="1" applyAlignment="1" applyProtection="1">
      <alignment vertical="top" wrapText="1"/>
      <protection locked="0"/>
    </xf>
    <xf numFmtId="0" fontId="4" fillId="0" borderId="0" xfId="0" applyFont="1" applyFill="1" applyAlignment="1">
      <alignment vertical="center" wrapText="1"/>
    </xf>
    <xf numFmtId="0" fontId="4" fillId="0" borderId="0" xfId="0" applyFont="1" applyFill="1" applyAlignment="1">
      <alignment vertical="top" wrapText="1"/>
    </xf>
    <xf numFmtId="0" fontId="5" fillId="0" borderId="0" xfId="0" applyFont="1" applyFill="1" applyAlignment="1" applyProtection="1">
      <alignment horizontal="justify" vertical="center" wrapText="1"/>
      <protection locked="0"/>
    </xf>
    <xf numFmtId="0" fontId="9"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center" vertical="top" wrapText="1"/>
    </xf>
    <xf numFmtId="0" fontId="3" fillId="0" borderId="0" xfId="0" applyFont="1" applyFill="1" applyAlignment="1">
      <alignment horizontal="center" wrapText="1"/>
    </xf>
    <xf numFmtId="0" fontId="8" fillId="0" borderId="0" xfId="0" applyFont="1" applyFill="1" applyAlignment="1">
      <alignment horizontal="center" wrapText="1"/>
    </xf>
    <xf numFmtId="0" fontId="5" fillId="0" borderId="0" xfId="0" applyFont="1" applyFill="1" applyAlignment="1">
      <alignment vertical="center" wrapText="1"/>
    </xf>
    <xf numFmtId="0" fontId="5" fillId="0" borderId="0" xfId="0" applyFont="1" applyFill="1" applyAlignment="1">
      <alignment horizontal="justify" vertical="top"/>
    </xf>
    <xf numFmtId="0" fontId="7" fillId="0" borderId="0" xfId="0" applyFont="1" applyFill="1" applyAlignment="1">
      <alignment horizontal="justify" vertical="top"/>
    </xf>
    <xf numFmtId="0" fontId="4" fillId="0" borderId="0" xfId="0" applyNumberFormat="1" applyFont="1" applyFill="1" applyBorder="1" applyAlignment="1">
      <alignment horizontal="justify" vertical="top" wrapText="1"/>
    </xf>
    <xf numFmtId="0" fontId="0" fillId="0" borderId="0" xfId="0" applyFont="1" applyAlignment="1">
      <alignment horizontal="justify" vertical="top" wrapText="1"/>
    </xf>
    <xf numFmtId="0" fontId="4" fillId="0" borderId="0" xfId="0" applyFont="1" applyFill="1" applyAlignment="1">
      <alignment horizontal="justify" vertical="top" wrapText="1"/>
    </xf>
    <xf numFmtId="0" fontId="5" fillId="0" borderId="0" xfId="0" applyFont="1" applyFill="1" applyAlignment="1">
      <alignment horizontal="center" wrapText="1"/>
    </xf>
    <xf numFmtId="0" fontId="4" fillId="0" borderId="0" xfId="0" applyFont="1" applyFill="1" applyAlignment="1">
      <alignment horizontal="center" wrapText="1"/>
    </xf>
    <xf numFmtId="0" fontId="4" fillId="0" borderId="0" xfId="0" applyFont="1" applyFill="1" applyAlignment="1">
      <alignment/>
    </xf>
    <xf numFmtId="0" fontId="4" fillId="0" borderId="0" xfId="0" applyFont="1" applyAlignment="1">
      <alignment horizontal="justify" vertical="top" wrapText="1"/>
    </xf>
    <xf numFmtId="0" fontId="4" fillId="0" borderId="0" xfId="0" applyFont="1" applyFill="1" applyBorder="1" applyAlignment="1">
      <alignment horizontal="left" vertical="top" wrapText="1" indent="1"/>
    </xf>
    <xf numFmtId="187" fontId="5" fillId="0" borderId="0" xfId="42" applyNumberFormat="1" applyFont="1" applyFill="1" applyAlignment="1">
      <alignment horizontal="center"/>
    </xf>
    <xf numFmtId="0" fontId="4" fillId="0" borderId="0" xfId="0" applyNumberFormat="1" applyFont="1" applyFill="1" applyAlignment="1">
      <alignment horizontal="justify" wrapText="1"/>
    </xf>
    <xf numFmtId="0" fontId="0" fillId="0" borderId="0" xfId="0" applyFill="1" applyAlignment="1">
      <alignment horizontal="justify" wrapText="1"/>
    </xf>
    <xf numFmtId="0" fontId="4" fillId="24" borderId="0" xfId="0" applyFont="1" applyFill="1" applyAlignment="1">
      <alignment horizontal="justify" vertical="top" wrapText="1"/>
    </xf>
    <xf numFmtId="0" fontId="4" fillId="24" borderId="0" xfId="0" applyFont="1" applyFill="1" applyAlignment="1">
      <alignment horizontal="justify" vertical="top"/>
    </xf>
    <xf numFmtId="0" fontId="4" fillId="0" borderId="0" xfId="0" applyFont="1" applyFill="1" applyAlignment="1">
      <alignment horizontal="justify" vertical="justify"/>
    </xf>
    <xf numFmtId="0" fontId="0" fillId="0" borderId="0" xfId="0" applyFill="1" applyAlignment="1">
      <alignment horizontal="justify"/>
    </xf>
    <xf numFmtId="0" fontId="5" fillId="0" borderId="0" xfId="0" applyFont="1" applyFill="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xf>
    <xf numFmtId="0" fontId="0" fillId="0" borderId="0" xfId="0" applyFill="1" applyAlignment="1">
      <alignment horizontal="justify" vertical="top"/>
    </xf>
    <xf numFmtId="0" fontId="0" fillId="0" borderId="0" xfId="0" applyFill="1" applyAlignment="1">
      <alignment vertical="top" wrapText="1"/>
    </xf>
    <xf numFmtId="0" fontId="0" fillId="0" borderId="0" xfId="0" applyFill="1" applyAlignment="1">
      <alignment vertical="top" wrapText="1"/>
    </xf>
    <xf numFmtId="0" fontId="0" fillId="0" borderId="0" xfId="0" applyFont="1" applyFill="1" applyAlignment="1">
      <alignment horizontal="justify" vertical="top" wrapText="1"/>
    </xf>
    <xf numFmtId="0" fontId="4"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19" fillId="0" borderId="0" xfId="0" applyFont="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10</xdr:row>
      <xdr:rowOff>104775</xdr:rowOff>
    </xdr:from>
    <xdr:to>
      <xdr:col>11</xdr:col>
      <xdr:colOff>914400</xdr:colOff>
      <xdr:row>10</xdr:row>
      <xdr:rowOff>104775</xdr:rowOff>
    </xdr:to>
    <xdr:sp>
      <xdr:nvSpPr>
        <xdr:cNvPr id="1" name="Line 1"/>
        <xdr:cNvSpPr>
          <a:spLocks/>
        </xdr:cNvSpPr>
      </xdr:nvSpPr>
      <xdr:spPr>
        <a:xfrm>
          <a:off x="5095875" y="2238375"/>
          <a:ext cx="1504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114300</xdr:rowOff>
    </xdr:from>
    <xdr:to>
      <xdr:col>7</xdr:col>
      <xdr:colOff>495300</xdr:colOff>
      <xdr:row>10</xdr:row>
      <xdr:rowOff>114300</xdr:rowOff>
    </xdr:to>
    <xdr:sp>
      <xdr:nvSpPr>
        <xdr:cNvPr id="2" name="Line 2"/>
        <xdr:cNvSpPr>
          <a:spLocks/>
        </xdr:cNvSpPr>
      </xdr:nvSpPr>
      <xdr:spPr>
        <a:xfrm flipH="1">
          <a:off x="2562225" y="2247900"/>
          <a:ext cx="1524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8</xdr:row>
      <xdr:rowOff>0</xdr:rowOff>
    </xdr:from>
    <xdr:to>
      <xdr:col>2</xdr:col>
      <xdr:colOff>28575</xdr:colOff>
      <xdr:row>8</xdr:row>
      <xdr:rowOff>0</xdr:rowOff>
    </xdr:to>
    <xdr:sp>
      <xdr:nvSpPr>
        <xdr:cNvPr id="1" name="Line 2"/>
        <xdr:cNvSpPr>
          <a:spLocks/>
        </xdr:cNvSpPr>
      </xdr:nvSpPr>
      <xdr:spPr>
        <a:xfrm flipV="1">
          <a:off x="2867025" y="15430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8</xdr:row>
      <xdr:rowOff>0</xdr:rowOff>
    </xdr:from>
    <xdr:to>
      <xdr:col>1</xdr:col>
      <xdr:colOff>600075</xdr:colOff>
      <xdr:row>8</xdr:row>
      <xdr:rowOff>0</xdr:rowOff>
    </xdr:to>
    <xdr:sp>
      <xdr:nvSpPr>
        <xdr:cNvPr id="2" name="Line 6"/>
        <xdr:cNvSpPr>
          <a:spLocks/>
        </xdr:cNvSpPr>
      </xdr:nvSpPr>
      <xdr:spPr>
        <a:xfrm flipH="1">
          <a:off x="2266950" y="1543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8</xdr:row>
      <xdr:rowOff>0</xdr:rowOff>
    </xdr:from>
    <xdr:to>
      <xdr:col>4</xdr:col>
      <xdr:colOff>28575</xdr:colOff>
      <xdr:row>8</xdr:row>
      <xdr:rowOff>0</xdr:rowOff>
    </xdr:to>
    <xdr:sp>
      <xdr:nvSpPr>
        <xdr:cNvPr id="3" name="Line 7"/>
        <xdr:cNvSpPr>
          <a:spLocks/>
        </xdr:cNvSpPr>
      </xdr:nvSpPr>
      <xdr:spPr>
        <a:xfrm flipV="1">
          <a:off x="4124325" y="15430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8</xdr:row>
      <xdr:rowOff>0</xdr:rowOff>
    </xdr:from>
    <xdr:to>
      <xdr:col>3</xdr:col>
      <xdr:colOff>600075</xdr:colOff>
      <xdr:row>8</xdr:row>
      <xdr:rowOff>0</xdr:rowOff>
    </xdr:to>
    <xdr:sp>
      <xdr:nvSpPr>
        <xdr:cNvPr id="4" name="Line 8"/>
        <xdr:cNvSpPr>
          <a:spLocks/>
        </xdr:cNvSpPr>
      </xdr:nvSpPr>
      <xdr:spPr>
        <a:xfrm flipH="1">
          <a:off x="353377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590550</xdr:colOff>
      <xdr:row>8</xdr:row>
      <xdr:rowOff>0</xdr:rowOff>
    </xdr:from>
    <xdr:to>
      <xdr:col>9</xdr:col>
      <xdr:colOff>28575</xdr:colOff>
      <xdr:row>8</xdr:row>
      <xdr:rowOff>0</xdr:rowOff>
    </xdr:to>
    <xdr:sp>
      <xdr:nvSpPr>
        <xdr:cNvPr id="5" name="Line 9"/>
        <xdr:cNvSpPr>
          <a:spLocks/>
        </xdr:cNvSpPr>
      </xdr:nvSpPr>
      <xdr:spPr>
        <a:xfrm flipV="1">
          <a:off x="6448425" y="154305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8</xdr:row>
      <xdr:rowOff>0</xdr:rowOff>
    </xdr:from>
    <xdr:to>
      <xdr:col>8</xdr:col>
      <xdr:colOff>619125</xdr:colOff>
      <xdr:row>8</xdr:row>
      <xdr:rowOff>0</xdr:rowOff>
    </xdr:to>
    <xdr:sp>
      <xdr:nvSpPr>
        <xdr:cNvPr id="6" name="Line 10"/>
        <xdr:cNvSpPr>
          <a:spLocks/>
        </xdr:cNvSpPr>
      </xdr:nvSpPr>
      <xdr:spPr>
        <a:xfrm flipH="1" flipV="1">
          <a:off x="5867400" y="1543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590550</xdr:colOff>
      <xdr:row>8</xdr:row>
      <xdr:rowOff>0</xdr:rowOff>
    </xdr:from>
    <xdr:to>
      <xdr:col>12</xdr:col>
      <xdr:colOff>28575</xdr:colOff>
      <xdr:row>8</xdr:row>
      <xdr:rowOff>0</xdr:rowOff>
    </xdr:to>
    <xdr:sp>
      <xdr:nvSpPr>
        <xdr:cNvPr id="7" name="Line 11"/>
        <xdr:cNvSpPr>
          <a:spLocks/>
        </xdr:cNvSpPr>
      </xdr:nvSpPr>
      <xdr:spPr>
        <a:xfrm flipV="1">
          <a:off x="7705725" y="15430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152400</xdr:colOff>
      <xdr:row>8</xdr:row>
      <xdr:rowOff>0</xdr:rowOff>
    </xdr:from>
    <xdr:to>
      <xdr:col>11</xdr:col>
      <xdr:colOff>600075</xdr:colOff>
      <xdr:row>8</xdr:row>
      <xdr:rowOff>0</xdr:rowOff>
    </xdr:to>
    <xdr:sp>
      <xdr:nvSpPr>
        <xdr:cNvPr id="8" name="Line 12"/>
        <xdr:cNvSpPr>
          <a:spLocks/>
        </xdr:cNvSpPr>
      </xdr:nvSpPr>
      <xdr:spPr>
        <a:xfrm flipH="1">
          <a:off x="6962775" y="1543050"/>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590550</xdr:colOff>
      <xdr:row>8</xdr:row>
      <xdr:rowOff>0</xdr:rowOff>
    </xdr:from>
    <xdr:to>
      <xdr:col>14</xdr:col>
      <xdr:colOff>28575</xdr:colOff>
      <xdr:row>8</xdr:row>
      <xdr:rowOff>0</xdr:rowOff>
    </xdr:to>
    <xdr:sp>
      <xdr:nvSpPr>
        <xdr:cNvPr id="9" name="Line 13"/>
        <xdr:cNvSpPr>
          <a:spLocks/>
        </xdr:cNvSpPr>
      </xdr:nvSpPr>
      <xdr:spPr>
        <a:xfrm flipV="1">
          <a:off x="8791575" y="15430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8</xdr:row>
      <xdr:rowOff>0</xdr:rowOff>
    </xdr:from>
    <xdr:to>
      <xdr:col>13</xdr:col>
      <xdr:colOff>600075</xdr:colOff>
      <xdr:row>8</xdr:row>
      <xdr:rowOff>0</xdr:rowOff>
    </xdr:to>
    <xdr:sp>
      <xdr:nvSpPr>
        <xdr:cNvPr id="10" name="Line 14"/>
        <xdr:cNvSpPr>
          <a:spLocks/>
        </xdr:cNvSpPr>
      </xdr:nvSpPr>
      <xdr:spPr>
        <a:xfrm flipH="1">
          <a:off x="820102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590550</xdr:colOff>
      <xdr:row>8</xdr:row>
      <xdr:rowOff>0</xdr:rowOff>
    </xdr:from>
    <xdr:to>
      <xdr:col>16</xdr:col>
      <xdr:colOff>28575</xdr:colOff>
      <xdr:row>8</xdr:row>
      <xdr:rowOff>0</xdr:rowOff>
    </xdr:to>
    <xdr:sp>
      <xdr:nvSpPr>
        <xdr:cNvPr id="11" name="Line 15"/>
        <xdr:cNvSpPr>
          <a:spLocks/>
        </xdr:cNvSpPr>
      </xdr:nvSpPr>
      <xdr:spPr>
        <a:xfrm flipV="1">
          <a:off x="9858375" y="154305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8</xdr:row>
      <xdr:rowOff>0</xdr:rowOff>
    </xdr:from>
    <xdr:to>
      <xdr:col>15</xdr:col>
      <xdr:colOff>600075</xdr:colOff>
      <xdr:row>8</xdr:row>
      <xdr:rowOff>0</xdr:rowOff>
    </xdr:to>
    <xdr:sp>
      <xdr:nvSpPr>
        <xdr:cNvPr id="12" name="Line 16"/>
        <xdr:cNvSpPr>
          <a:spLocks/>
        </xdr:cNvSpPr>
      </xdr:nvSpPr>
      <xdr:spPr>
        <a:xfrm flipH="1">
          <a:off x="926782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590550</xdr:colOff>
      <xdr:row>8</xdr:row>
      <xdr:rowOff>0</xdr:rowOff>
    </xdr:from>
    <xdr:to>
      <xdr:col>18</xdr:col>
      <xdr:colOff>28575</xdr:colOff>
      <xdr:row>8</xdr:row>
      <xdr:rowOff>0</xdr:rowOff>
    </xdr:to>
    <xdr:sp>
      <xdr:nvSpPr>
        <xdr:cNvPr id="13" name="Line 17"/>
        <xdr:cNvSpPr>
          <a:spLocks/>
        </xdr:cNvSpPr>
      </xdr:nvSpPr>
      <xdr:spPr>
        <a:xfrm flipV="1">
          <a:off x="10848975" y="154305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8</xdr:row>
      <xdr:rowOff>0</xdr:rowOff>
    </xdr:from>
    <xdr:to>
      <xdr:col>17</xdr:col>
      <xdr:colOff>600075</xdr:colOff>
      <xdr:row>8</xdr:row>
      <xdr:rowOff>0</xdr:rowOff>
    </xdr:to>
    <xdr:sp>
      <xdr:nvSpPr>
        <xdr:cNvPr id="14" name="Line 18"/>
        <xdr:cNvSpPr>
          <a:spLocks/>
        </xdr:cNvSpPr>
      </xdr:nvSpPr>
      <xdr:spPr>
        <a:xfrm flipH="1">
          <a:off x="1025842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5</xdr:row>
      <xdr:rowOff>9525</xdr:rowOff>
    </xdr:from>
    <xdr:to>
      <xdr:col>8</xdr:col>
      <xdr:colOff>161925</xdr:colOff>
      <xdr:row>5</xdr:row>
      <xdr:rowOff>9525</xdr:rowOff>
    </xdr:to>
    <xdr:sp>
      <xdr:nvSpPr>
        <xdr:cNvPr id="15" name="Line 19"/>
        <xdr:cNvSpPr>
          <a:spLocks/>
        </xdr:cNvSpPr>
      </xdr:nvSpPr>
      <xdr:spPr>
        <a:xfrm flipH="1">
          <a:off x="2266950" y="962025"/>
          <a:ext cx="3752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1057275</xdr:colOff>
      <xdr:row>5</xdr:row>
      <xdr:rowOff>9525</xdr:rowOff>
    </xdr:from>
    <xdr:to>
      <xdr:col>14</xdr:col>
      <xdr:colOff>9525</xdr:colOff>
      <xdr:row>5</xdr:row>
      <xdr:rowOff>9525</xdr:rowOff>
    </xdr:to>
    <xdr:sp>
      <xdr:nvSpPr>
        <xdr:cNvPr id="16" name="Line 20"/>
        <xdr:cNvSpPr>
          <a:spLocks/>
        </xdr:cNvSpPr>
      </xdr:nvSpPr>
      <xdr:spPr>
        <a:xfrm>
          <a:off x="4591050" y="962025"/>
          <a:ext cx="460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6</xdr:row>
      <xdr:rowOff>0</xdr:rowOff>
    </xdr:from>
    <xdr:to>
      <xdr:col>8</xdr:col>
      <xdr:colOff>952500</xdr:colOff>
      <xdr:row>6</xdr:row>
      <xdr:rowOff>0</xdr:rowOff>
    </xdr:to>
    <xdr:sp>
      <xdr:nvSpPr>
        <xdr:cNvPr id="17" name="Line 21"/>
        <xdr:cNvSpPr>
          <a:spLocks/>
        </xdr:cNvSpPr>
      </xdr:nvSpPr>
      <xdr:spPr>
        <a:xfrm>
          <a:off x="4257675" y="1162050"/>
          <a:ext cx="2552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6</xdr:row>
      <xdr:rowOff>0</xdr:rowOff>
    </xdr:from>
    <xdr:to>
      <xdr:col>3</xdr:col>
      <xdr:colOff>733425</xdr:colOff>
      <xdr:row>6</xdr:row>
      <xdr:rowOff>0</xdr:rowOff>
    </xdr:to>
    <xdr:sp>
      <xdr:nvSpPr>
        <xdr:cNvPr id="18" name="Line 22"/>
        <xdr:cNvSpPr>
          <a:spLocks/>
        </xdr:cNvSpPr>
      </xdr:nvSpPr>
      <xdr:spPr>
        <a:xfrm flipH="1">
          <a:off x="2266950" y="1162050"/>
          <a:ext cx="2000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466725</xdr:colOff>
      <xdr:row>6</xdr:row>
      <xdr:rowOff>9525</xdr:rowOff>
    </xdr:from>
    <xdr:to>
      <xdr:col>12</xdr:col>
      <xdr:colOff>28575</xdr:colOff>
      <xdr:row>6</xdr:row>
      <xdr:rowOff>9525</xdr:rowOff>
    </xdr:to>
    <xdr:sp>
      <xdr:nvSpPr>
        <xdr:cNvPr id="19" name="Line 23"/>
        <xdr:cNvSpPr>
          <a:spLocks/>
        </xdr:cNvSpPr>
      </xdr:nvSpPr>
      <xdr:spPr>
        <a:xfrm>
          <a:off x="7581900" y="11715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6</xdr:row>
      <xdr:rowOff>9525</xdr:rowOff>
    </xdr:from>
    <xdr:to>
      <xdr:col>11</xdr:col>
      <xdr:colOff>476250</xdr:colOff>
      <xdr:row>6</xdr:row>
      <xdr:rowOff>9525</xdr:rowOff>
    </xdr:to>
    <xdr:sp>
      <xdr:nvSpPr>
        <xdr:cNvPr id="20" name="Line 24"/>
        <xdr:cNvSpPr>
          <a:spLocks/>
        </xdr:cNvSpPr>
      </xdr:nvSpPr>
      <xdr:spPr>
        <a:xfrm flipH="1">
          <a:off x="6953250" y="1171575"/>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8</xdr:row>
      <xdr:rowOff>0</xdr:rowOff>
    </xdr:from>
    <xdr:to>
      <xdr:col>7</xdr:col>
      <xdr:colOff>28575</xdr:colOff>
      <xdr:row>8</xdr:row>
      <xdr:rowOff>0</xdr:rowOff>
    </xdr:to>
    <xdr:sp>
      <xdr:nvSpPr>
        <xdr:cNvPr id="21" name="Line 25"/>
        <xdr:cNvSpPr>
          <a:spLocks/>
        </xdr:cNvSpPr>
      </xdr:nvSpPr>
      <xdr:spPr>
        <a:xfrm flipV="1">
          <a:off x="5305425" y="154305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8</xdr:row>
      <xdr:rowOff>0</xdr:rowOff>
    </xdr:from>
    <xdr:to>
      <xdr:col>6</xdr:col>
      <xdr:colOff>619125</xdr:colOff>
      <xdr:row>8</xdr:row>
      <xdr:rowOff>0</xdr:rowOff>
    </xdr:to>
    <xdr:sp>
      <xdr:nvSpPr>
        <xdr:cNvPr id="22" name="Line 26"/>
        <xdr:cNvSpPr>
          <a:spLocks/>
        </xdr:cNvSpPr>
      </xdr:nvSpPr>
      <xdr:spPr>
        <a:xfrm flipH="1" flipV="1">
          <a:off x="4724400" y="1543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Pluswin\FR\QtrAnnouncement\2009\Workings\Q4\THP-Q4-2009vQ4-2008%20(BOD-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ditComm (2)"/>
    </sheetNames>
    <sheetDataSet>
      <sheetData sheetId="0">
        <row r="145">
          <cell r="E145">
            <v>400142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80"/>
  <sheetViews>
    <sheetView showGridLines="0" view="pageBreakPreview" zoomScaleSheetLayoutView="100" zoomScalePageLayoutView="0" workbookViewId="0" topLeftCell="A7">
      <selection activeCell="D27" sqref="D27"/>
    </sheetView>
  </sheetViews>
  <sheetFormatPr defaultColWidth="9.140625" defaultRowHeight="15" customHeight="1"/>
  <cols>
    <col min="1" max="1" width="2.140625" style="18" customWidth="1"/>
    <col min="2" max="2" width="2.8515625" style="18" customWidth="1"/>
    <col min="3" max="3" width="3.28125" style="18" customWidth="1"/>
    <col min="4" max="4" width="29.140625" style="18" customWidth="1"/>
    <col min="5" max="5" width="0.9921875" style="18" customWidth="1"/>
    <col min="6" max="6" width="14.140625" style="18" customWidth="1"/>
    <col min="7" max="7" width="1.28515625" style="18" customWidth="1"/>
    <col min="8" max="8" width="14.140625" style="18" customWidth="1"/>
    <col min="9" max="9" width="1.28515625" style="18" customWidth="1"/>
    <col min="10" max="10" width="15.00390625" style="18" customWidth="1"/>
    <col min="11" max="11" width="0.9921875" style="18" customWidth="1"/>
    <col min="12" max="12" width="14.140625" style="18" customWidth="1"/>
    <col min="13" max="14" width="9.140625" style="18" customWidth="1"/>
    <col min="15" max="15" width="11.140625" style="18" customWidth="1"/>
    <col min="16" max="18" width="9.140625" style="18" customWidth="1"/>
    <col min="19" max="19" width="10.00390625" style="18" bestFit="1" customWidth="1"/>
    <col min="20" max="16384" width="9.140625" style="18" customWidth="1"/>
  </cols>
  <sheetData>
    <row r="1" spans="1:15" ht="18" customHeight="1">
      <c r="A1" s="246" t="s">
        <v>58</v>
      </c>
      <c r="B1" s="246"/>
      <c r="C1" s="246"/>
      <c r="D1" s="246"/>
      <c r="E1" s="246"/>
      <c r="F1" s="246"/>
      <c r="G1" s="246"/>
      <c r="H1" s="246"/>
      <c r="I1" s="246"/>
      <c r="J1" s="246"/>
      <c r="K1" s="246"/>
      <c r="L1" s="246"/>
      <c r="M1" s="76"/>
      <c r="N1" s="76"/>
      <c r="O1" s="76"/>
    </row>
    <row r="2" spans="1:15" ht="15" customHeight="1">
      <c r="A2" s="247" t="s">
        <v>1</v>
      </c>
      <c r="B2" s="247"/>
      <c r="C2" s="247"/>
      <c r="D2" s="247"/>
      <c r="E2" s="247"/>
      <c r="F2" s="247"/>
      <c r="G2" s="247"/>
      <c r="H2" s="247"/>
      <c r="I2" s="247"/>
      <c r="J2" s="247"/>
      <c r="K2" s="247"/>
      <c r="L2" s="247"/>
      <c r="M2" s="78"/>
      <c r="N2" s="78"/>
      <c r="O2" s="78"/>
    </row>
    <row r="3" spans="1:15" s="2" customFormat="1" ht="15" customHeight="1">
      <c r="A3" s="248" t="s">
        <v>59</v>
      </c>
      <c r="B3" s="248"/>
      <c r="C3" s="248"/>
      <c r="D3" s="248"/>
      <c r="E3" s="248"/>
      <c r="F3" s="248"/>
      <c r="G3" s="248"/>
      <c r="H3" s="248"/>
      <c r="I3" s="248"/>
      <c r="J3" s="248"/>
      <c r="K3" s="248"/>
      <c r="L3" s="248"/>
      <c r="M3" s="77"/>
      <c r="N3" s="77"/>
      <c r="O3" s="77"/>
    </row>
    <row r="4" s="2" customFormat="1" ht="15" customHeight="1"/>
    <row r="5" spans="1:12" s="2" customFormat="1" ht="15" customHeight="1">
      <c r="A5" s="249" t="s">
        <v>273</v>
      </c>
      <c r="B5" s="250"/>
      <c r="C5" s="250"/>
      <c r="D5" s="250"/>
      <c r="E5" s="250"/>
      <c r="F5" s="250"/>
      <c r="G5" s="250"/>
      <c r="H5" s="250"/>
      <c r="I5" s="250"/>
      <c r="J5" s="250"/>
      <c r="K5" s="250"/>
      <c r="L5" s="250"/>
    </row>
    <row r="6" s="2" customFormat="1" ht="15" customHeight="1">
      <c r="L6" s="3"/>
    </row>
    <row r="7" spans="1:12" s="21" customFormat="1" ht="30" customHeight="1">
      <c r="A7" s="254" t="s">
        <v>303</v>
      </c>
      <c r="B7" s="216"/>
      <c r="C7" s="216"/>
      <c r="D7" s="216"/>
      <c r="E7" s="216"/>
      <c r="F7" s="216"/>
      <c r="G7" s="216"/>
      <c r="H7" s="216"/>
      <c r="I7" s="216"/>
      <c r="J7" s="216"/>
      <c r="K7" s="216"/>
      <c r="L7" s="216"/>
    </row>
    <row r="8" spans="1:12" s="21" customFormat="1" ht="15" customHeight="1">
      <c r="A8" s="79"/>
      <c r="B8" s="80"/>
      <c r="C8" s="80"/>
      <c r="D8" s="80"/>
      <c r="E8" s="80"/>
      <c r="F8" s="80"/>
      <c r="G8" s="80"/>
      <c r="H8" s="80"/>
      <c r="I8" s="80"/>
      <c r="J8" s="80"/>
      <c r="K8" s="80"/>
      <c r="L8" s="80"/>
    </row>
    <row r="9" spans="1:18" s="2" customFormat="1" ht="15" customHeight="1">
      <c r="A9" s="3" t="s">
        <v>54</v>
      </c>
      <c r="R9" s="2" t="s">
        <v>140</v>
      </c>
    </row>
    <row r="10" s="2" customFormat="1" ht="15" customHeight="1"/>
    <row r="11" spans="6:12" s="2" customFormat="1" ht="15" customHeight="1">
      <c r="F11" s="234" t="s">
        <v>188</v>
      </c>
      <c r="G11" s="234"/>
      <c r="H11" s="234"/>
      <c r="I11" s="234"/>
      <c r="J11" s="234"/>
      <c r="K11" s="234"/>
      <c r="L11" s="234"/>
    </row>
    <row r="12" spans="6:12" s="2" customFormat="1" ht="15" customHeight="1">
      <c r="F12" s="234" t="s">
        <v>254</v>
      </c>
      <c r="G12" s="234"/>
      <c r="H12" s="234"/>
      <c r="J12" s="234" t="s">
        <v>187</v>
      </c>
      <c r="K12" s="234"/>
      <c r="L12" s="234"/>
    </row>
    <row r="13" spans="6:12" s="2" customFormat="1" ht="15" customHeight="1">
      <c r="F13" s="6" t="s">
        <v>19</v>
      </c>
      <c r="G13" s="7"/>
      <c r="H13" s="7" t="s">
        <v>21</v>
      </c>
      <c r="J13" s="6" t="s">
        <v>19</v>
      </c>
      <c r="K13" s="6"/>
      <c r="L13" s="6" t="s">
        <v>21</v>
      </c>
    </row>
    <row r="14" spans="6:12" s="2" customFormat="1" ht="15" customHeight="1">
      <c r="F14" s="6" t="s">
        <v>20</v>
      </c>
      <c r="G14" s="7"/>
      <c r="H14" s="7" t="s">
        <v>20</v>
      </c>
      <c r="J14" s="6" t="s">
        <v>20</v>
      </c>
      <c r="K14" s="6"/>
      <c r="L14" s="6" t="s">
        <v>20</v>
      </c>
    </row>
    <row r="15" spans="6:12" s="2" customFormat="1" ht="15" customHeight="1">
      <c r="F15" s="142" t="s">
        <v>252</v>
      </c>
      <c r="G15" s="48"/>
      <c r="H15" s="48" t="s">
        <v>253</v>
      </c>
      <c r="I15" s="7"/>
      <c r="J15" s="142" t="str">
        <f>F15</f>
        <v>31.12.09</v>
      </c>
      <c r="K15" s="70"/>
      <c r="L15" s="142" t="str">
        <f>H15</f>
        <v>31.12.08</v>
      </c>
    </row>
    <row r="16" spans="6:15" s="2" customFormat="1" ht="15" customHeight="1">
      <c r="F16" s="6" t="s">
        <v>3</v>
      </c>
      <c r="G16" s="6"/>
      <c r="H16" s="6" t="s">
        <v>3</v>
      </c>
      <c r="I16" s="6"/>
      <c r="J16" s="6" t="s">
        <v>3</v>
      </c>
      <c r="K16" s="6"/>
      <c r="L16" s="6" t="s">
        <v>3</v>
      </c>
      <c r="O16" s="3" t="s">
        <v>215</v>
      </c>
    </row>
    <row r="17" spans="6:12" s="2" customFormat="1" ht="15" customHeight="1">
      <c r="F17" s="6"/>
      <c r="G17" s="6"/>
      <c r="H17" s="21"/>
      <c r="I17" s="6"/>
      <c r="J17" s="6"/>
      <c r="K17" s="7"/>
      <c r="L17" s="6"/>
    </row>
    <row r="18" spans="1:19" s="2" customFormat="1" ht="15" customHeight="1">
      <c r="A18" s="242" t="s">
        <v>15</v>
      </c>
      <c r="B18" s="242"/>
      <c r="C18" s="242"/>
      <c r="D18" s="242"/>
      <c r="E18" s="36"/>
      <c r="F18" s="59">
        <f>J18-O18</f>
        <v>87357</v>
      </c>
      <c r="G18" s="59"/>
      <c r="H18" s="59">
        <v>41975</v>
      </c>
      <c r="I18" s="59"/>
      <c r="J18" s="59">
        <v>304358</v>
      </c>
      <c r="K18" s="59"/>
      <c r="L18" s="59">
        <v>243373</v>
      </c>
      <c r="O18" s="2">
        <v>217001</v>
      </c>
      <c r="R18" s="21"/>
      <c r="S18" s="147"/>
    </row>
    <row r="19" spans="1:19" s="2" customFormat="1" ht="15" customHeight="1">
      <c r="A19" s="232" t="s">
        <v>74</v>
      </c>
      <c r="B19" s="232"/>
      <c r="C19" s="232"/>
      <c r="D19" s="232"/>
      <c r="E19" s="36"/>
      <c r="F19" s="59">
        <f>J19-O19</f>
        <v>-45869</v>
      </c>
      <c r="G19" s="59"/>
      <c r="H19" s="59">
        <v>-28230</v>
      </c>
      <c r="I19" s="59"/>
      <c r="J19" s="59">
        <v>-203061</v>
      </c>
      <c r="K19" s="59"/>
      <c r="L19" s="59">
        <v>-129175</v>
      </c>
      <c r="O19" s="2">
        <v>-157192</v>
      </c>
      <c r="R19" s="21"/>
      <c r="S19" s="147"/>
    </row>
    <row r="20" spans="1:19" s="2" customFormat="1" ht="15" customHeight="1">
      <c r="A20" s="81"/>
      <c r="B20" s="81"/>
      <c r="C20" s="81"/>
      <c r="D20" s="81"/>
      <c r="E20" s="36"/>
      <c r="F20" s="82"/>
      <c r="G20" s="59"/>
      <c r="H20" s="82"/>
      <c r="I20" s="59"/>
      <c r="J20" s="82"/>
      <c r="K20" s="59"/>
      <c r="L20" s="82"/>
      <c r="R20" s="21"/>
      <c r="S20" s="147"/>
    </row>
    <row r="21" spans="1:19" s="2" customFormat="1" ht="15" customHeight="1">
      <c r="A21" s="251" t="s">
        <v>75</v>
      </c>
      <c r="B21" s="251"/>
      <c r="C21" s="251"/>
      <c r="D21" s="251"/>
      <c r="F21" s="59">
        <f>F18+F19</f>
        <v>41488</v>
      </c>
      <c r="G21" s="59"/>
      <c r="H21" s="59">
        <f>SUM(H18:H20)</f>
        <v>13745</v>
      </c>
      <c r="I21" s="59"/>
      <c r="J21" s="59">
        <f>J18+J19</f>
        <v>101297</v>
      </c>
      <c r="K21" s="59"/>
      <c r="L21" s="59">
        <f>SUM(L18:L20)</f>
        <v>114198</v>
      </c>
      <c r="O21" s="59">
        <v>59809</v>
      </c>
      <c r="R21" s="21"/>
      <c r="S21" s="147"/>
    </row>
    <row r="22" spans="1:19" s="2" customFormat="1" ht="15" customHeight="1">
      <c r="A22" s="5"/>
      <c r="B22" s="5"/>
      <c r="C22" s="5"/>
      <c r="D22" s="5"/>
      <c r="F22" s="59"/>
      <c r="G22" s="59"/>
      <c r="H22" s="59"/>
      <c r="I22" s="59"/>
      <c r="J22" s="59"/>
      <c r="K22" s="59"/>
      <c r="L22" s="59"/>
      <c r="R22" s="21"/>
      <c r="S22" s="147"/>
    </row>
    <row r="23" spans="1:19" s="12" customFormat="1" ht="15" customHeight="1">
      <c r="A23" s="236" t="s">
        <v>151</v>
      </c>
      <c r="B23" s="243"/>
      <c r="C23" s="243"/>
      <c r="D23" s="243"/>
      <c r="E23" s="2"/>
      <c r="F23" s="59">
        <f>J23-O23</f>
        <v>1239</v>
      </c>
      <c r="G23" s="59"/>
      <c r="H23" s="23">
        <v>21144</v>
      </c>
      <c r="I23" s="59"/>
      <c r="J23" s="23">
        <f>5544+879</f>
        <v>6423</v>
      </c>
      <c r="K23" s="59"/>
      <c r="L23" s="23">
        <v>38778</v>
      </c>
      <c r="O23" s="12">
        <v>5184</v>
      </c>
      <c r="R23" s="135"/>
      <c r="S23" s="147"/>
    </row>
    <row r="24" spans="1:19" s="12" customFormat="1" ht="15" customHeight="1">
      <c r="A24" s="244" t="s">
        <v>76</v>
      </c>
      <c r="B24" s="244"/>
      <c r="C24" s="244"/>
      <c r="D24" s="244"/>
      <c r="E24" s="36"/>
      <c r="F24" s="59">
        <f>J24-O24</f>
        <v>-4115</v>
      </c>
      <c r="G24" s="59"/>
      <c r="H24" s="59">
        <v>-8013</v>
      </c>
      <c r="I24" s="59"/>
      <c r="J24" s="59">
        <v>-12564</v>
      </c>
      <c r="K24" s="59"/>
      <c r="L24" s="59">
        <v>-26259</v>
      </c>
      <c r="O24" s="12">
        <v>-8449</v>
      </c>
      <c r="R24" s="135"/>
      <c r="S24" s="147"/>
    </row>
    <row r="25" spans="1:19" s="2" customFormat="1" ht="15" customHeight="1">
      <c r="A25" s="236" t="s">
        <v>152</v>
      </c>
      <c r="B25" s="243"/>
      <c r="C25" s="243"/>
      <c r="D25" s="243"/>
      <c r="F25" s="59">
        <f>J25-O25</f>
        <v>-546</v>
      </c>
      <c r="G25" s="59"/>
      <c r="H25" s="23">
        <v>-9241</v>
      </c>
      <c r="I25" s="59"/>
      <c r="J25" s="23">
        <v>-12014</v>
      </c>
      <c r="K25" s="59"/>
      <c r="L25" s="23">
        <v>-10389</v>
      </c>
      <c r="O25" s="2">
        <v>-11468</v>
      </c>
      <c r="R25" s="21"/>
      <c r="S25" s="147"/>
    </row>
    <row r="26" spans="1:19" s="2" customFormat="1" ht="15" customHeight="1">
      <c r="A26" s="236" t="s">
        <v>153</v>
      </c>
      <c r="B26" s="243"/>
      <c r="C26" s="243"/>
      <c r="D26" s="243"/>
      <c r="F26" s="59">
        <f>J26-O26</f>
        <v>-3098</v>
      </c>
      <c r="G26" s="59"/>
      <c r="H26" s="23">
        <v>-674</v>
      </c>
      <c r="I26" s="59"/>
      <c r="J26" s="23">
        <v>-4268</v>
      </c>
      <c r="K26" s="59"/>
      <c r="L26" s="23">
        <v>-774</v>
      </c>
      <c r="O26" s="2">
        <v>-1170</v>
      </c>
      <c r="R26" s="21"/>
      <c r="S26" s="147"/>
    </row>
    <row r="27" spans="6:19" s="2" customFormat="1" ht="15" customHeight="1">
      <c r="F27" s="87"/>
      <c r="G27" s="59"/>
      <c r="H27" s="87"/>
      <c r="I27" s="59"/>
      <c r="J27" s="87"/>
      <c r="K27" s="59"/>
      <c r="L27" s="87"/>
      <c r="R27" s="21"/>
      <c r="S27" s="147"/>
    </row>
    <row r="28" spans="1:19" s="12" customFormat="1" ht="15" customHeight="1">
      <c r="A28" s="245" t="s">
        <v>77</v>
      </c>
      <c r="B28" s="245"/>
      <c r="C28" s="245"/>
      <c r="D28" s="245"/>
      <c r="E28" s="245"/>
      <c r="F28" s="88">
        <f>SUM(F21:F26)</f>
        <v>34968</v>
      </c>
      <c r="G28" s="59"/>
      <c r="H28" s="88">
        <f>SUM(H21:H26)</f>
        <v>16961</v>
      </c>
      <c r="I28" s="59"/>
      <c r="J28" s="88">
        <f>SUM(J21:J26)</f>
        <v>78874</v>
      </c>
      <c r="K28" s="59"/>
      <c r="L28" s="88">
        <f>SUM(L21:L26)</f>
        <v>115554</v>
      </c>
      <c r="O28" s="88">
        <v>43906</v>
      </c>
      <c r="R28" s="135"/>
      <c r="S28" s="147"/>
    </row>
    <row r="29" spans="1:19" s="12" customFormat="1" ht="30" customHeight="1" hidden="1">
      <c r="A29" s="238" t="s">
        <v>106</v>
      </c>
      <c r="B29" s="238"/>
      <c r="C29" s="236"/>
      <c r="D29" s="236"/>
      <c r="E29" s="36"/>
      <c r="F29" s="89">
        <v>0</v>
      </c>
      <c r="G29" s="90"/>
      <c r="H29" s="89">
        <v>0</v>
      </c>
      <c r="I29" s="90"/>
      <c r="J29" s="89">
        <v>0</v>
      </c>
      <c r="K29" s="90"/>
      <c r="L29" s="89">
        <v>0</v>
      </c>
      <c r="O29" s="12">
        <v>0</v>
      </c>
      <c r="R29" s="135"/>
      <c r="S29" s="147"/>
    </row>
    <row r="30" spans="1:19" s="12" customFormat="1" ht="15" customHeight="1">
      <c r="A30" s="238" t="s">
        <v>179</v>
      </c>
      <c r="B30" s="238"/>
      <c r="C30" s="236"/>
      <c r="D30" s="236"/>
      <c r="E30" s="91"/>
      <c r="F30" s="59">
        <f>J30-O30</f>
        <v>-1818</v>
      </c>
      <c r="G30" s="59"/>
      <c r="H30" s="88">
        <v>1022</v>
      </c>
      <c r="I30" s="59"/>
      <c r="J30" s="88">
        <v>-7962</v>
      </c>
      <c r="K30" s="59"/>
      <c r="L30" s="88">
        <v>-48</v>
      </c>
      <c r="O30" s="12">
        <v>-6144</v>
      </c>
      <c r="R30" s="135"/>
      <c r="S30" s="147"/>
    </row>
    <row r="31" spans="1:19" s="2" customFormat="1" ht="15" customHeight="1">
      <c r="A31" s="86"/>
      <c r="B31" s="86"/>
      <c r="C31" s="86"/>
      <c r="D31" s="86"/>
      <c r="E31" s="36"/>
      <c r="F31" s="82"/>
      <c r="G31" s="59"/>
      <c r="H31" s="82"/>
      <c r="I31" s="59"/>
      <c r="J31" s="82"/>
      <c r="K31" s="59"/>
      <c r="L31" s="82"/>
      <c r="R31" s="21"/>
      <c r="S31" s="147"/>
    </row>
    <row r="32" spans="1:19" s="12" customFormat="1" ht="15" customHeight="1">
      <c r="A32" s="237" t="s">
        <v>178</v>
      </c>
      <c r="B32" s="241"/>
      <c r="C32" s="241"/>
      <c r="D32" s="241"/>
      <c r="E32" s="36"/>
      <c r="F32" s="88">
        <f>SUM(F28:F30)</f>
        <v>33150</v>
      </c>
      <c r="G32" s="59"/>
      <c r="H32" s="88">
        <f>SUM(H28:H30)</f>
        <v>17983</v>
      </c>
      <c r="I32" s="59"/>
      <c r="J32" s="88">
        <f>SUM(J28:J30)</f>
        <v>70912</v>
      </c>
      <c r="K32" s="59"/>
      <c r="L32" s="88">
        <f>SUM(L28:L30)</f>
        <v>115506</v>
      </c>
      <c r="O32" s="88">
        <v>37762</v>
      </c>
      <c r="R32" s="135"/>
      <c r="S32" s="147"/>
    </row>
    <row r="33" spans="1:19" ht="15" customHeight="1">
      <c r="A33" s="232" t="s">
        <v>154</v>
      </c>
      <c r="B33" s="233"/>
      <c r="C33" s="233"/>
      <c r="D33" s="233"/>
      <c r="E33" s="12"/>
      <c r="F33" s="59">
        <f>J33-O33</f>
        <v>-7807</v>
      </c>
      <c r="G33" s="59"/>
      <c r="H33" s="93">
        <v>-3781</v>
      </c>
      <c r="I33" s="59"/>
      <c r="J33" s="93">
        <v>-13848</v>
      </c>
      <c r="K33" s="59"/>
      <c r="L33" s="93">
        <v>-32152</v>
      </c>
      <c r="O33" s="18">
        <v>-6041</v>
      </c>
      <c r="R33" s="150"/>
      <c r="S33" s="147"/>
    </row>
    <row r="34" spans="1:19" s="2" customFormat="1" ht="15" customHeight="1">
      <c r="A34" s="232"/>
      <c r="B34" s="233"/>
      <c r="C34" s="233"/>
      <c r="D34" s="233"/>
      <c r="E34" s="18"/>
      <c r="F34" s="94"/>
      <c r="G34" s="59"/>
      <c r="H34" s="94"/>
      <c r="I34" s="59"/>
      <c r="J34" s="94"/>
      <c r="K34" s="59"/>
      <c r="L34" s="94"/>
      <c r="R34" s="21"/>
      <c r="S34" s="147"/>
    </row>
    <row r="35" spans="1:20" s="12" customFormat="1" ht="15" customHeight="1" thickBot="1">
      <c r="A35" s="237" t="s">
        <v>78</v>
      </c>
      <c r="B35" s="237"/>
      <c r="C35" s="237"/>
      <c r="D35" s="237"/>
      <c r="E35" s="9"/>
      <c r="F35" s="58">
        <f>SUM(F32:F34)</f>
        <v>25343</v>
      </c>
      <c r="G35" s="59"/>
      <c r="H35" s="58">
        <f>SUM(H32:H34)</f>
        <v>14202</v>
      </c>
      <c r="I35" s="59"/>
      <c r="J35" s="58">
        <f>SUM(J32:J34)</f>
        <v>57064</v>
      </c>
      <c r="K35" s="59"/>
      <c r="L35" s="58">
        <f>SUM(L32:L33)</f>
        <v>83354</v>
      </c>
      <c r="O35" s="58">
        <v>31721</v>
      </c>
      <c r="R35" s="135"/>
      <c r="S35" s="147"/>
      <c r="T35" s="146"/>
    </row>
    <row r="36" spans="1:19" s="12" customFormat="1" ht="15" customHeight="1" thickTop="1">
      <c r="A36" s="92"/>
      <c r="B36" s="92"/>
      <c r="C36" s="92"/>
      <c r="D36" s="92"/>
      <c r="E36" s="9"/>
      <c r="F36" s="59"/>
      <c r="G36" s="59"/>
      <c r="H36" s="59"/>
      <c r="I36" s="59"/>
      <c r="J36" s="59"/>
      <c r="K36" s="59"/>
      <c r="L36" s="59"/>
      <c r="R36" s="135"/>
      <c r="S36" s="135"/>
    </row>
    <row r="37" spans="1:19" s="12" customFormat="1" ht="15" customHeight="1">
      <c r="A37" s="237" t="s">
        <v>79</v>
      </c>
      <c r="B37" s="237"/>
      <c r="C37" s="237"/>
      <c r="D37" s="237"/>
      <c r="E37" s="9"/>
      <c r="F37" s="59"/>
      <c r="G37" s="59"/>
      <c r="H37" s="59"/>
      <c r="I37" s="59"/>
      <c r="J37" s="59"/>
      <c r="K37" s="59"/>
      <c r="L37" s="59"/>
      <c r="R37" s="135"/>
      <c r="S37" s="135"/>
    </row>
    <row r="38" spans="1:19" s="12" customFormat="1" ht="15" customHeight="1">
      <c r="A38" s="86"/>
      <c r="B38" s="86"/>
      <c r="C38" s="236" t="s">
        <v>80</v>
      </c>
      <c r="D38" s="236"/>
      <c r="E38" s="9"/>
      <c r="F38" s="59">
        <f>J38-O38</f>
        <v>22542</v>
      </c>
      <c r="G38" s="59"/>
      <c r="H38" s="59">
        <v>14815</v>
      </c>
      <c r="I38" s="59"/>
      <c r="J38" s="59">
        <v>53807</v>
      </c>
      <c r="K38" s="59"/>
      <c r="L38" s="59">
        <v>84051</v>
      </c>
      <c r="O38" s="12">
        <v>31265</v>
      </c>
      <c r="R38" s="135"/>
      <c r="S38" s="147"/>
    </row>
    <row r="39" spans="1:19" s="12" customFormat="1" ht="15" customHeight="1">
      <c r="A39" s="86"/>
      <c r="B39" s="86"/>
      <c r="C39" s="236" t="s">
        <v>12</v>
      </c>
      <c r="D39" s="236"/>
      <c r="E39" s="9"/>
      <c r="F39" s="59">
        <f>J39-O39</f>
        <v>2801</v>
      </c>
      <c r="G39" s="59"/>
      <c r="H39" s="66">
        <v>-613</v>
      </c>
      <c r="I39" s="59"/>
      <c r="J39" s="66">
        <v>3257</v>
      </c>
      <c r="K39" s="59"/>
      <c r="L39" s="66">
        <v>-697</v>
      </c>
      <c r="O39" s="12">
        <v>456</v>
      </c>
      <c r="R39" s="135"/>
      <c r="S39" s="147"/>
    </row>
    <row r="40" spans="1:19" s="2" customFormat="1" ht="15" customHeight="1">
      <c r="A40" s="18"/>
      <c r="B40" s="18"/>
      <c r="C40" s="18"/>
      <c r="D40" s="18"/>
      <c r="E40" s="18"/>
      <c r="F40" s="26"/>
      <c r="G40" s="59"/>
      <c r="H40" s="26"/>
      <c r="I40" s="59"/>
      <c r="J40" s="26"/>
      <c r="K40" s="59"/>
      <c r="L40" s="26"/>
      <c r="R40" s="21"/>
      <c r="S40" s="147"/>
    </row>
    <row r="41" spans="1:19" s="2" customFormat="1" ht="15" customHeight="1" thickBot="1">
      <c r="A41" s="237" t="s">
        <v>78</v>
      </c>
      <c r="B41" s="237"/>
      <c r="C41" s="237"/>
      <c r="D41" s="237"/>
      <c r="E41" s="9"/>
      <c r="F41" s="58">
        <f>SUM(F38:F40)</f>
        <v>25343</v>
      </c>
      <c r="G41" s="59"/>
      <c r="H41" s="58">
        <f>SUM(H38:H40)</f>
        <v>14202</v>
      </c>
      <c r="I41" s="59"/>
      <c r="J41" s="58">
        <f>SUM(J38:J40)</f>
        <v>57064</v>
      </c>
      <c r="K41" s="59"/>
      <c r="L41" s="58">
        <f>SUM(L38:L40)</f>
        <v>83354</v>
      </c>
      <c r="O41" s="58">
        <v>31721</v>
      </c>
      <c r="R41" s="21"/>
      <c r="S41" s="147"/>
    </row>
    <row r="42" spans="1:19" s="2" customFormat="1" ht="15" customHeight="1" thickTop="1">
      <c r="A42" s="12"/>
      <c r="B42" s="12"/>
      <c r="C42" s="9"/>
      <c r="D42" s="83"/>
      <c r="E42" s="83"/>
      <c r="F42" s="169">
        <f>F35-F41</f>
        <v>0</v>
      </c>
      <c r="G42" s="170"/>
      <c r="H42" s="169">
        <f>H35-H41</f>
        <v>0</v>
      </c>
      <c r="I42" s="170"/>
      <c r="J42" s="169">
        <f>J35-J41</f>
        <v>0</v>
      </c>
      <c r="K42" s="170"/>
      <c r="L42" s="169">
        <f>L35-L41</f>
        <v>0</v>
      </c>
      <c r="O42" s="25">
        <f>O35-O41</f>
        <v>0</v>
      </c>
      <c r="R42" s="21"/>
      <c r="S42" s="21"/>
    </row>
    <row r="43" spans="1:12" s="2" customFormat="1" ht="15" customHeight="1">
      <c r="A43" s="218" t="s">
        <v>35</v>
      </c>
      <c r="B43" s="218"/>
      <c r="C43" s="237"/>
      <c r="D43" s="237"/>
      <c r="E43" s="83"/>
      <c r="F43" s="22"/>
      <c r="G43" s="59"/>
      <c r="H43" s="23"/>
      <c r="I43" s="59"/>
      <c r="J43" s="23"/>
      <c r="K43" s="59"/>
      <c r="L43" s="23"/>
    </row>
    <row r="44" spans="2:12" s="2" customFormat="1" ht="15" customHeight="1" thickBot="1">
      <c r="B44" s="238" t="s">
        <v>248</v>
      </c>
      <c r="C44" s="240"/>
      <c r="D44" s="240"/>
      <c r="E44" s="155"/>
      <c r="F44" s="49">
        <f>Notes!I266</f>
        <v>4.621298317906454</v>
      </c>
      <c r="G44" s="59"/>
      <c r="H44" s="49">
        <f>Notes!K266</f>
        <v>3.702435635349451</v>
      </c>
      <c r="I44" s="59"/>
      <c r="J44" s="49">
        <f>Notes!M266</f>
        <v>11.030884508543723</v>
      </c>
      <c r="K44" s="59"/>
      <c r="L44" s="49">
        <f>Notes!O266</f>
        <v>21.005293120942063</v>
      </c>
    </row>
    <row r="45" spans="2:12" s="2" customFormat="1" ht="15" customHeight="1" thickBot="1">
      <c r="B45" s="238" t="s">
        <v>312</v>
      </c>
      <c r="C45" s="239"/>
      <c r="D45" s="239"/>
      <c r="E45" s="9"/>
      <c r="F45" s="49">
        <f>Notes!I274</f>
        <v>4.28035143618304</v>
      </c>
      <c r="G45" s="59"/>
      <c r="H45" s="49">
        <f>Notes!K274</f>
        <v>3.702435635349451</v>
      </c>
      <c r="I45" s="59"/>
      <c r="J45" s="49">
        <f>Notes!M274</f>
        <v>10.217055706090889</v>
      </c>
      <c r="K45" s="59"/>
      <c r="L45" s="49">
        <f>Notes!O274</f>
        <v>21.005293120942063</v>
      </c>
    </row>
    <row r="46" spans="3:12" s="2" customFormat="1" ht="15" customHeight="1">
      <c r="C46" s="83"/>
      <c r="D46" s="83"/>
      <c r="F46" s="22"/>
      <c r="G46" s="22"/>
      <c r="H46" s="29"/>
      <c r="I46" s="31"/>
      <c r="J46" s="23"/>
      <c r="K46" s="23"/>
      <c r="L46" s="31"/>
    </row>
    <row r="47" spans="3:12" s="2" customFormat="1" ht="15" customHeight="1">
      <c r="C47" s="83"/>
      <c r="D47" s="83"/>
      <c r="F47" s="23"/>
      <c r="G47" s="23"/>
      <c r="H47" s="31"/>
      <c r="I47" s="31"/>
      <c r="J47" s="23"/>
      <c r="K47" s="23"/>
      <c r="L47" s="31"/>
    </row>
    <row r="48" spans="1:12" s="2" customFormat="1" ht="45" customHeight="1">
      <c r="A48" s="252" t="s">
        <v>167</v>
      </c>
      <c r="B48" s="253"/>
      <c r="C48" s="253"/>
      <c r="D48" s="253"/>
      <c r="E48" s="253"/>
      <c r="F48" s="253"/>
      <c r="G48" s="253"/>
      <c r="H48" s="253"/>
      <c r="I48" s="253"/>
      <c r="J48" s="253"/>
      <c r="K48" s="253"/>
      <c r="L48" s="253"/>
    </row>
    <row r="49" spans="6:7" s="50" customFormat="1" ht="15" customHeight="1">
      <c r="F49" s="51"/>
      <c r="G49" s="51"/>
    </row>
    <row r="50" spans="1:12" s="12" customFormat="1" ht="15" customHeight="1">
      <c r="A50" s="236" t="s">
        <v>185</v>
      </c>
      <c r="B50" s="236"/>
      <c r="C50" s="236"/>
      <c r="D50" s="236"/>
      <c r="E50" s="91"/>
      <c r="F50" s="88"/>
      <c r="G50" s="88"/>
      <c r="H50" s="156"/>
      <c r="I50" s="156"/>
      <c r="J50" s="88"/>
      <c r="K50" s="88"/>
      <c r="L50" s="156"/>
    </row>
    <row r="51" spans="1:12" s="50" customFormat="1" ht="60" customHeight="1">
      <c r="A51" s="52"/>
      <c r="B51" s="157" t="s">
        <v>243</v>
      </c>
      <c r="C51" s="235" t="s">
        <v>298</v>
      </c>
      <c r="D51" s="217"/>
      <c r="E51" s="217"/>
      <c r="F51" s="217"/>
      <c r="G51" s="217"/>
      <c r="H51" s="217"/>
      <c r="I51" s="217"/>
      <c r="J51" s="217"/>
      <c r="K51" s="217"/>
      <c r="L51" s="217"/>
    </row>
    <row r="52" spans="1:12" s="50" customFormat="1" ht="15" customHeight="1">
      <c r="A52" s="52"/>
      <c r="B52" s="52"/>
      <c r="C52" s="52"/>
      <c r="F52" s="53"/>
      <c r="G52" s="53"/>
      <c r="H52" s="54"/>
      <c r="J52" s="53"/>
      <c r="K52" s="53"/>
      <c r="L52" s="54"/>
    </row>
    <row r="53" spans="1:18" ht="15" customHeight="1">
      <c r="A53" s="220"/>
      <c r="B53" s="220"/>
      <c r="C53" s="220"/>
      <c r="D53" s="220"/>
      <c r="E53" s="220"/>
      <c r="F53" s="220"/>
      <c r="G53" s="220"/>
      <c r="H53" s="220"/>
      <c r="I53" s="220"/>
      <c r="J53" s="220"/>
      <c r="K53" s="220"/>
      <c r="L53" s="220"/>
      <c r="M53" s="220"/>
      <c r="N53" s="220"/>
      <c r="O53" s="220"/>
      <c r="P53" s="220"/>
      <c r="Q53" s="220"/>
      <c r="R53" s="220"/>
    </row>
    <row r="54" spans="1:18" ht="15" customHeight="1">
      <c r="A54" s="11"/>
      <c r="B54" s="11"/>
      <c r="C54" s="11"/>
      <c r="D54" s="11"/>
      <c r="E54" s="11"/>
      <c r="F54" s="11"/>
      <c r="G54" s="11"/>
      <c r="H54" s="11"/>
      <c r="I54" s="11"/>
      <c r="J54" s="11"/>
      <c r="K54" s="11"/>
      <c r="L54" s="11"/>
      <c r="M54" s="11"/>
      <c r="N54" s="11"/>
      <c r="O54" s="11"/>
      <c r="P54" s="95"/>
      <c r="Q54" s="95"/>
      <c r="R54" s="95"/>
    </row>
    <row r="55" spans="1:18" ht="15" customHeight="1">
      <c r="A55" s="235"/>
      <c r="B55" s="235"/>
      <c r="C55" s="235"/>
      <c r="D55" s="235"/>
      <c r="E55" s="235"/>
      <c r="F55" s="235"/>
      <c r="G55" s="235"/>
      <c r="H55" s="235"/>
      <c r="I55" s="235"/>
      <c r="J55" s="235"/>
      <c r="K55" s="235"/>
      <c r="L55" s="235"/>
      <c r="M55" s="14"/>
      <c r="N55" s="14"/>
      <c r="O55" s="14"/>
      <c r="P55" s="95"/>
      <c r="Q55" s="95"/>
      <c r="R55" s="95"/>
    </row>
    <row r="56" spans="1:18" ht="15" customHeight="1">
      <c r="A56" s="14"/>
      <c r="B56" s="14"/>
      <c r="C56" s="14"/>
      <c r="D56" s="14"/>
      <c r="E56" s="14"/>
      <c r="F56" s="14"/>
      <c r="G56" s="14"/>
      <c r="H56" s="14"/>
      <c r="I56" s="14"/>
      <c r="J56" s="14"/>
      <c r="K56" s="14"/>
      <c r="L56" s="14"/>
      <c r="M56" s="14"/>
      <c r="N56" s="14"/>
      <c r="O56" s="14"/>
      <c r="P56" s="2"/>
      <c r="Q56" s="2"/>
      <c r="R56" s="2"/>
    </row>
    <row r="57" spans="1:18" ht="15" customHeight="1">
      <c r="A57" s="3"/>
      <c r="B57" s="3"/>
      <c r="C57" s="3"/>
      <c r="D57" s="2"/>
      <c r="E57" s="2"/>
      <c r="F57" s="2"/>
      <c r="G57" s="2"/>
      <c r="H57" s="2"/>
      <c r="I57" s="2"/>
      <c r="J57" s="2"/>
      <c r="K57" s="2"/>
      <c r="L57" s="2"/>
      <c r="M57" s="2"/>
      <c r="N57" s="2"/>
      <c r="O57" s="31"/>
      <c r="P57" s="2"/>
      <c r="Q57" s="2"/>
      <c r="R57" s="2"/>
    </row>
    <row r="58" spans="1:18" ht="15" customHeight="1">
      <c r="A58" s="2"/>
      <c r="B58" s="2"/>
      <c r="C58" s="2"/>
      <c r="D58" s="2"/>
      <c r="E58" s="2"/>
      <c r="F58" s="2"/>
      <c r="G58" s="2"/>
      <c r="H58" s="2"/>
      <c r="I58" s="2"/>
      <c r="J58" s="2"/>
      <c r="K58" s="2"/>
      <c r="L58" s="2"/>
      <c r="M58" s="2"/>
      <c r="N58" s="2"/>
      <c r="O58" s="31"/>
      <c r="P58" s="2"/>
      <c r="Q58" s="2"/>
      <c r="R58" s="2"/>
    </row>
    <row r="59" spans="1:18" ht="15" customHeight="1">
      <c r="A59" s="235"/>
      <c r="B59" s="235"/>
      <c r="C59" s="235"/>
      <c r="D59" s="235"/>
      <c r="E59" s="235"/>
      <c r="F59" s="235"/>
      <c r="G59" s="235"/>
      <c r="H59" s="235"/>
      <c r="I59" s="235"/>
      <c r="J59" s="235"/>
      <c r="K59" s="235"/>
      <c r="L59" s="235"/>
      <c r="M59" s="14"/>
      <c r="N59" s="14"/>
      <c r="O59" s="14"/>
      <c r="P59" s="95"/>
      <c r="Q59" s="95"/>
      <c r="R59" s="95"/>
    </row>
    <row r="60" spans="3:7" ht="15" customHeight="1">
      <c r="C60" s="95"/>
      <c r="D60" s="95"/>
      <c r="F60" s="26"/>
      <c r="G60" s="26"/>
    </row>
    <row r="61" spans="1:18" ht="15" customHeight="1">
      <c r="A61" s="3"/>
      <c r="B61" s="3"/>
      <c r="C61" s="3"/>
      <c r="D61" s="3"/>
      <c r="E61" s="2"/>
      <c r="F61" s="2"/>
      <c r="G61" s="2"/>
      <c r="H61" s="2"/>
      <c r="I61" s="2"/>
      <c r="J61" s="2"/>
      <c r="K61" s="2"/>
      <c r="L61" s="2"/>
      <c r="M61" s="2"/>
      <c r="N61" s="2"/>
      <c r="O61" s="31"/>
      <c r="P61" s="2"/>
      <c r="Q61" s="2"/>
      <c r="R61" s="2"/>
    </row>
    <row r="62" spans="1:18" ht="15" customHeight="1">
      <c r="A62" s="2"/>
      <c r="B62" s="2"/>
      <c r="C62" s="2"/>
      <c r="D62" s="2"/>
      <c r="E62" s="2"/>
      <c r="F62" s="2"/>
      <c r="G62" s="2"/>
      <c r="H62" s="2"/>
      <c r="I62" s="2"/>
      <c r="J62" s="2"/>
      <c r="K62" s="2"/>
      <c r="L62" s="2"/>
      <c r="M62" s="2"/>
      <c r="N62" s="2"/>
      <c r="O62" s="31"/>
      <c r="P62" s="2"/>
      <c r="Q62" s="2"/>
      <c r="R62" s="2"/>
    </row>
    <row r="63" spans="1:18" ht="15" customHeight="1">
      <c r="A63" s="235"/>
      <c r="B63" s="235"/>
      <c r="C63" s="235"/>
      <c r="D63" s="235"/>
      <c r="E63" s="235"/>
      <c r="F63" s="235"/>
      <c r="G63" s="235"/>
      <c r="H63" s="235"/>
      <c r="I63" s="235"/>
      <c r="J63" s="235"/>
      <c r="K63" s="235"/>
      <c r="L63" s="235"/>
      <c r="M63" s="14"/>
      <c r="N63" s="14"/>
      <c r="O63" s="14"/>
      <c r="P63" s="95"/>
      <c r="Q63" s="95"/>
      <c r="R63" s="95"/>
    </row>
    <row r="64" spans="3:7" ht="15" customHeight="1">
      <c r="C64" s="95"/>
      <c r="D64" s="95"/>
      <c r="F64" s="26"/>
      <c r="G64" s="26"/>
    </row>
    <row r="65" spans="1:18" ht="15" customHeight="1">
      <c r="A65" s="3"/>
      <c r="B65" s="3"/>
      <c r="C65" s="3"/>
      <c r="D65" s="2"/>
      <c r="E65" s="2"/>
      <c r="F65" s="2"/>
      <c r="G65" s="2"/>
      <c r="H65" s="2"/>
      <c r="I65" s="2"/>
      <c r="J65" s="2"/>
      <c r="K65" s="2"/>
      <c r="L65" s="2"/>
      <c r="M65" s="2"/>
      <c r="N65" s="2"/>
      <c r="O65" s="2"/>
      <c r="P65" s="2"/>
      <c r="Q65" s="2"/>
      <c r="R65" s="2"/>
    </row>
    <row r="66" spans="1:18" ht="15" customHeight="1">
      <c r="A66" s="3"/>
      <c r="B66" s="3"/>
      <c r="C66" s="3"/>
      <c r="D66" s="2"/>
      <c r="E66" s="2"/>
      <c r="F66" s="2"/>
      <c r="G66" s="2"/>
      <c r="H66" s="2"/>
      <c r="I66" s="2"/>
      <c r="J66" s="2"/>
      <c r="K66" s="2"/>
      <c r="L66" s="2"/>
      <c r="M66" s="2"/>
      <c r="N66" s="2"/>
      <c r="O66" s="2"/>
      <c r="P66" s="2"/>
      <c r="Q66" s="2"/>
      <c r="R66" s="2"/>
    </row>
    <row r="67" spans="1:18" ht="15" customHeight="1">
      <c r="A67" s="219"/>
      <c r="B67" s="219"/>
      <c r="C67" s="219"/>
      <c r="D67" s="219"/>
      <c r="E67" s="219"/>
      <c r="F67" s="219"/>
      <c r="G67" s="219"/>
      <c r="H67" s="219"/>
      <c r="I67" s="219"/>
      <c r="J67" s="219"/>
      <c r="K67" s="219"/>
      <c r="L67" s="219"/>
      <c r="M67" s="95"/>
      <c r="N67" s="95"/>
      <c r="O67" s="95"/>
      <c r="P67" s="95"/>
      <c r="Q67" s="95"/>
      <c r="R67" s="95"/>
    </row>
    <row r="68" spans="1:18" ht="15" customHeight="1">
      <c r="A68" s="2"/>
      <c r="B68" s="2"/>
      <c r="C68" s="2"/>
      <c r="D68" s="2"/>
      <c r="E68" s="2"/>
      <c r="F68" s="2"/>
      <c r="G68" s="2"/>
      <c r="H68" s="2"/>
      <c r="I68" s="2"/>
      <c r="J68" s="2"/>
      <c r="K68" s="2"/>
      <c r="L68" s="2"/>
      <c r="M68" s="2"/>
      <c r="N68" s="2"/>
      <c r="O68" s="2"/>
      <c r="P68" s="2"/>
      <c r="Q68" s="2"/>
      <c r="R68" s="2"/>
    </row>
    <row r="69" spans="1:18" ht="15" customHeight="1">
      <c r="A69" s="219"/>
      <c r="B69" s="219"/>
      <c r="C69" s="219"/>
      <c r="D69" s="219"/>
      <c r="E69" s="219"/>
      <c r="F69" s="219"/>
      <c r="G69" s="219"/>
      <c r="H69" s="219"/>
      <c r="I69" s="219"/>
      <c r="J69" s="219"/>
      <c r="K69" s="219"/>
      <c r="L69" s="219"/>
      <c r="M69" s="14"/>
      <c r="N69" s="14"/>
      <c r="O69" s="14"/>
      <c r="P69" s="2"/>
      <c r="Q69" s="2"/>
      <c r="R69" s="2"/>
    </row>
    <row r="71" ht="15" customHeight="1">
      <c r="A71" s="3"/>
    </row>
    <row r="73" spans="1:12" ht="15" customHeight="1">
      <c r="A73" s="235"/>
      <c r="B73" s="235"/>
      <c r="C73" s="235"/>
      <c r="D73" s="235"/>
      <c r="E73" s="235"/>
      <c r="F73" s="235"/>
      <c r="G73" s="235"/>
      <c r="H73" s="235"/>
      <c r="I73" s="235"/>
      <c r="J73" s="235"/>
      <c r="K73" s="235"/>
      <c r="L73" s="235"/>
    </row>
    <row r="74" spans="3:20" s="2" customFormat="1" ht="15" customHeight="1">
      <c r="C74" s="18"/>
      <c r="D74" s="18"/>
      <c r="E74" s="18"/>
      <c r="F74" s="18"/>
      <c r="G74" s="18"/>
      <c r="H74" s="18"/>
      <c r="I74" s="18"/>
      <c r="J74" s="18"/>
      <c r="K74" s="18"/>
      <c r="L74" s="18"/>
      <c r="M74" s="18"/>
      <c r="N74" s="18"/>
      <c r="O74" s="18"/>
      <c r="P74" s="18"/>
      <c r="Q74" s="18"/>
      <c r="R74" s="18"/>
      <c r="S74" s="18"/>
      <c r="T74" s="18"/>
    </row>
    <row r="75" spans="3:20" s="2" customFormat="1" ht="15" customHeight="1">
      <c r="C75" s="18"/>
      <c r="D75" s="18"/>
      <c r="E75" s="18"/>
      <c r="F75" s="18"/>
      <c r="G75" s="18"/>
      <c r="H75" s="18"/>
      <c r="I75" s="18"/>
      <c r="J75" s="18"/>
      <c r="K75" s="18"/>
      <c r="L75" s="18"/>
      <c r="M75" s="18"/>
      <c r="N75" s="18"/>
      <c r="O75" s="18"/>
      <c r="P75" s="18"/>
      <c r="Q75" s="18"/>
      <c r="R75" s="18"/>
      <c r="S75" s="18"/>
      <c r="T75" s="18"/>
    </row>
    <row r="76" spans="10:11" s="2" customFormat="1" ht="15" customHeight="1">
      <c r="J76" s="47"/>
      <c r="K76" s="47"/>
    </row>
    <row r="77" spans="10:11" s="2" customFormat="1" ht="15" customHeight="1">
      <c r="J77" s="47"/>
      <c r="K77" s="47"/>
    </row>
    <row r="78" spans="1:11" s="2" customFormat="1" ht="15" customHeight="1">
      <c r="A78" s="3"/>
      <c r="B78" s="3"/>
      <c r="J78" s="3"/>
      <c r="K78" s="3"/>
    </row>
    <row r="79" spans="2:11" s="2" customFormat="1" ht="15" customHeight="1">
      <c r="B79" s="3"/>
      <c r="C79" s="3"/>
      <c r="J79" s="3"/>
      <c r="K79" s="3"/>
    </row>
    <row r="80" s="2" customFormat="1" ht="15" customHeight="1">
      <c r="B80" s="3"/>
    </row>
  </sheetData>
  <sheetProtection/>
  <mergeCells count="39">
    <mergeCell ref="A48:L48"/>
    <mergeCell ref="A7:L7"/>
    <mergeCell ref="C51:L51"/>
    <mergeCell ref="A73:L73"/>
    <mergeCell ref="A43:D43"/>
    <mergeCell ref="A69:L69"/>
    <mergeCell ref="A67:L67"/>
    <mergeCell ref="A53:R53"/>
    <mergeCell ref="A63:L63"/>
    <mergeCell ref="A50:D50"/>
    <mergeCell ref="A59:L59"/>
    <mergeCell ref="A1:L1"/>
    <mergeCell ref="A2:L2"/>
    <mergeCell ref="A3:L3"/>
    <mergeCell ref="A5:L5"/>
    <mergeCell ref="A25:D25"/>
    <mergeCell ref="A21:D21"/>
    <mergeCell ref="C38:D38"/>
    <mergeCell ref="A35:D35"/>
    <mergeCell ref="A37:D37"/>
    <mergeCell ref="F12:H12"/>
    <mergeCell ref="A32:D32"/>
    <mergeCell ref="J12:L12"/>
    <mergeCell ref="A18:D18"/>
    <mergeCell ref="A23:D23"/>
    <mergeCell ref="A24:D24"/>
    <mergeCell ref="A28:E28"/>
    <mergeCell ref="A26:D26"/>
    <mergeCell ref="A19:D19"/>
    <mergeCell ref="A33:D33"/>
    <mergeCell ref="F11:L11"/>
    <mergeCell ref="A55:L55"/>
    <mergeCell ref="C39:D39"/>
    <mergeCell ref="A41:D41"/>
    <mergeCell ref="A29:D29"/>
    <mergeCell ref="A34:D34"/>
    <mergeCell ref="B45:D45"/>
    <mergeCell ref="A30:D30"/>
    <mergeCell ref="B44:D44"/>
  </mergeCells>
  <printOptions horizontalCentered="1"/>
  <pageMargins left="0.5" right="0.5" top="0.75" bottom="0.75" header="0.5" footer="0.25"/>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75"/>
  <sheetViews>
    <sheetView showGridLines="0" zoomScaleSheetLayoutView="100" zoomScalePageLayoutView="0" workbookViewId="0" topLeftCell="A19">
      <selection activeCell="B58" sqref="B58"/>
    </sheetView>
  </sheetViews>
  <sheetFormatPr defaultColWidth="9.140625" defaultRowHeight="15" customHeight="1"/>
  <cols>
    <col min="1" max="1" width="2.7109375" style="2" customWidth="1"/>
    <col min="2" max="2" width="43.28125" style="2" customWidth="1"/>
    <col min="3" max="3" width="16.7109375" style="2" customWidth="1"/>
    <col min="4" max="4" width="5.7109375" style="2" customWidth="1"/>
    <col min="5" max="5" width="16.7109375" style="2" customWidth="1"/>
    <col min="6" max="6" width="14.421875" style="2" customWidth="1"/>
    <col min="7" max="7" width="12.00390625" style="2" customWidth="1"/>
    <col min="8" max="16384" width="9.140625" style="2" customWidth="1"/>
  </cols>
  <sheetData>
    <row r="1" spans="1:2" ht="15" customHeight="1">
      <c r="A1" s="3" t="s">
        <v>37</v>
      </c>
      <c r="B1" s="3"/>
    </row>
    <row r="3" spans="3:5" ht="15" customHeight="1">
      <c r="C3" s="57"/>
      <c r="D3" s="7"/>
      <c r="E3" s="57"/>
    </row>
    <row r="4" spans="3:5" ht="15" customHeight="1">
      <c r="C4" s="142" t="s">
        <v>255</v>
      </c>
      <c r="D4" s="7"/>
      <c r="E4" s="142" t="s">
        <v>184</v>
      </c>
    </row>
    <row r="5" spans="3:5" ht="15" customHeight="1">
      <c r="C5" s="6" t="s">
        <v>3</v>
      </c>
      <c r="D5" s="6"/>
      <c r="E5" s="6" t="s">
        <v>3</v>
      </c>
    </row>
    <row r="6" spans="3:5" ht="15" customHeight="1">
      <c r="C6" s="6" t="s">
        <v>13</v>
      </c>
      <c r="D6" s="6"/>
      <c r="E6" s="6" t="s">
        <v>14</v>
      </c>
    </row>
    <row r="7" spans="1:5" ht="15" customHeight="1">
      <c r="A7" s="3" t="s">
        <v>108</v>
      </c>
      <c r="B7" s="3"/>
      <c r="C7" s="23"/>
      <c r="D7" s="31"/>
      <c r="E7" s="31"/>
    </row>
    <row r="8" spans="2:5" ht="15" customHeight="1">
      <c r="B8" s="2" t="s">
        <v>16</v>
      </c>
      <c r="C8" s="23">
        <v>269963</v>
      </c>
      <c r="D8" s="31"/>
      <c r="E8" s="23">
        <v>279739</v>
      </c>
    </row>
    <row r="9" spans="2:5" ht="15" customHeight="1">
      <c r="B9" s="2" t="s">
        <v>62</v>
      </c>
      <c r="C9" s="23">
        <v>201918</v>
      </c>
      <c r="D9" s="31"/>
      <c r="E9" s="23">
        <v>125376</v>
      </c>
    </row>
    <row r="10" spans="2:5" ht="15" customHeight="1">
      <c r="B10" s="2" t="s">
        <v>148</v>
      </c>
      <c r="C10" s="23">
        <f>370881-44</f>
        <v>370837</v>
      </c>
      <c r="D10" s="31"/>
      <c r="E10" s="23">
        <v>375505</v>
      </c>
    </row>
    <row r="11" spans="2:6" ht="15" customHeight="1" hidden="1">
      <c r="B11" s="2" t="s">
        <v>55</v>
      </c>
      <c r="C11" s="23">
        <v>0</v>
      </c>
      <c r="D11" s="31"/>
      <c r="E11" s="23">
        <v>0</v>
      </c>
      <c r="F11" s="25"/>
    </row>
    <row r="12" spans="2:6" ht="15" customHeight="1">
      <c r="B12" s="2" t="s">
        <v>181</v>
      </c>
      <c r="C12" s="23">
        <v>599</v>
      </c>
      <c r="D12" s="31"/>
      <c r="E12" s="23">
        <v>708</v>
      </c>
      <c r="F12" s="25"/>
    </row>
    <row r="13" spans="1:5" ht="15" customHeight="1" thickBot="1">
      <c r="A13" s="3" t="s">
        <v>109</v>
      </c>
      <c r="B13" s="3"/>
      <c r="C13" s="28">
        <f>SUM(C8:C12)</f>
        <v>843317</v>
      </c>
      <c r="D13" s="31"/>
      <c r="E13" s="28">
        <f>SUM(E8:E12)</f>
        <v>781328</v>
      </c>
    </row>
    <row r="14" spans="2:5" ht="15" customHeight="1">
      <c r="B14" s="3"/>
      <c r="C14" s="23"/>
      <c r="D14" s="31"/>
      <c r="E14" s="23"/>
    </row>
    <row r="15" spans="2:5" ht="15" customHeight="1">
      <c r="B15" s="83" t="s">
        <v>17</v>
      </c>
      <c r="C15" s="22">
        <v>27347</v>
      </c>
      <c r="D15" s="29"/>
      <c r="E15" s="22">
        <v>39654</v>
      </c>
    </row>
    <row r="16" spans="2:5" ht="15" customHeight="1">
      <c r="B16" s="83" t="s">
        <v>36</v>
      </c>
      <c r="C16" s="22">
        <f>52681-505</f>
        <v>52176</v>
      </c>
      <c r="D16" s="29"/>
      <c r="E16" s="22">
        <v>32589</v>
      </c>
    </row>
    <row r="17" spans="2:5" ht="15" customHeight="1">
      <c r="B17" s="83" t="s">
        <v>86</v>
      </c>
      <c r="C17" s="22">
        <v>19923</v>
      </c>
      <c r="D17" s="29"/>
      <c r="E17" s="22">
        <v>59167</v>
      </c>
    </row>
    <row r="18" spans="1:5" ht="15" customHeight="1" thickBot="1">
      <c r="A18" s="3" t="s">
        <v>110</v>
      </c>
      <c r="C18" s="28">
        <f>SUM(C15:C17)</f>
        <v>99446</v>
      </c>
      <c r="D18" s="29"/>
      <c r="E18" s="28">
        <f>SUM(E15:E17)</f>
        <v>131410</v>
      </c>
    </row>
    <row r="19" spans="1:5" ht="30" customHeight="1" thickBot="1">
      <c r="A19" s="3" t="s">
        <v>111</v>
      </c>
      <c r="C19" s="68">
        <f>C18+C13</f>
        <v>942763</v>
      </c>
      <c r="E19" s="68">
        <f>E18+E13</f>
        <v>912738</v>
      </c>
    </row>
    <row r="20" ht="15" customHeight="1" thickTop="1"/>
    <row r="21" ht="15" customHeight="1">
      <c r="A21" s="3" t="s">
        <v>112</v>
      </c>
    </row>
    <row r="22" spans="2:5" ht="15" customHeight="1">
      <c r="B22" s="83" t="s">
        <v>11</v>
      </c>
      <c r="C22" s="23">
        <f>Equity!B28</f>
        <v>243893</v>
      </c>
      <c r="D22" s="31"/>
      <c r="E22" s="23">
        <v>121911</v>
      </c>
    </row>
    <row r="23" spans="2:5" ht="15" customHeight="1">
      <c r="B23" s="83" t="s">
        <v>142</v>
      </c>
      <c r="C23" s="23">
        <f>Equity!D28</f>
        <v>13809</v>
      </c>
      <c r="D23" s="31"/>
      <c r="E23" s="23">
        <v>135548</v>
      </c>
    </row>
    <row r="24" spans="2:5" ht="15" customHeight="1">
      <c r="B24" s="83" t="s">
        <v>206</v>
      </c>
      <c r="C24" s="23">
        <f>Equity!I28</f>
        <v>7965</v>
      </c>
      <c r="D24" s="31"/>
      <c r="E24" s="23">
        <v>0</v>
      </c>
    </row>
    <row r="25" spans="2:5" ht="15" customHeight="1">
      <c r="B25" s="83" t="s">
        <v>300</v>
      </c>
      <c r="C25" s="23">
        <f>Equity!G28</f>
        <v>26126</v>
      </c>
      <c r="D25" s="31"/>
      <c r="E25" s="23">
        <v>0</v>
      </c>
    </row>
    <row r="26" spans="2:7" ht="15" customHeight="1">
      <c r="B26" s="83" t="s">
        <v>113</v>
      </c>
      <c r="C26" s="23">
        <f>Equity!L28</f>
        <v>162103</v>
      </c>
      <c r="D26" s="31"/>
      <c r="E26" s="23">
        <v>142033</v>
      </c>
      <c r="F26" s="31"/>
      <c r="G26" s="25"/>
    </row>
    <row r="27" spans="1:6" ht="30" customHeight="1">
      <c r="A27" s="221" t="s">
        <v>159</v>
      </c>
      <c r="B27" s="222"/>
      <c r="C27" s="69">
        <f>SUM(C22:C26)</f>
        <v>453896</v>
      </c>
      <c r="D27" s="31"/>
      <c r="E27" s="69">
        <f>SUM(E22:E26)</f>
        <v>399492</v>
      </c>
      <c r="F27" s="25"/>
    </row>
    <row r="28" spans="1:6" ht="15" customHeight="1">
      <c r="A28" s="3" t="s">
        <v>149</v>
      </c>
      <c r="C28" s="23">
        <f>Equity!P28</f>
        <v>152641</v>
      </c>
      <c r="D28" s="31"/>
      <c r="E28" s="23">
        <v>156914</v>
      </c>
      <c r="F28" s="25"/>
    </row>
    <row r="29" spans="1:6" ht="15" customHeight="1" thickBot="1">
      <c r="A29" s="3" t="s">
        <v>114</v>
      </c>
      <c r="C29" s="28">
        <f>SUM(C27:C28)</f>
        <v>606537</v>
      </c>
      <c r="D29" s="31"/>
      <c r="E29" s="28">
        <f>SUM(E27:E28)</f>
        <v>556406</v>
      </c>
      <c r="F29" s="25"/>
    </row>
    <row r="30" spans="1:10" ht="15" customHeight="1">
      <c r="A30" s="3"/>
      <c r="C30" s="23"/>
      <c r="D30" s="31"/>
      <c r="E30" s="23"/>
      <c r="F30" s="25"/>
      <c r="J30" s="2">
        <v>-3942</v>
      </c>
    </row>
    <row r="31" spans="1:6" ht="15" customHeight="1">
      <c r="A31" s="3" t="s">
        <v>115</v>
      </c>
      <c r="C31" s="23"/>
      <c r="D31" s="31"/>
      <c r="E31" s="23"/>
      <c r="F31" s="25"/>
    </row>
    <row r="32" spans="1:6" ht="15" customHeight="1">
      <c r="A32" s="3"/>
      <c r="B32" s="2" t="s">
        <v>57</v>
      </c>
      <c r="C32" s="23">
        <v>116273</v>
      </c>
      <c r="D32" s="31"/>
      <c r="E32" s="23">
        <v>119508</v>
      </c>
      <c r="F32" s="25"/>
    </row>
    <row r="33" spans="1:10" ht="15" customHeight="1">
      <c r="A33" s="3"/>
      <c r="B33" s="83" t="s">
        <v>135</v>
      </c>
      <c r="C33" s="23">
        <v>95254</v>
      </c>
      <c r="D33" s="31"/>
      <c r="E33" s="23">
        <v>16802</v>
      </c>
      <c r="F33" s="25"/>
      <c r="J33" s="2">
        <v>-5369</v>
      </c>
    </row>
    <row r="34" spans="1:6" ht="15" customHeight="1">
      <c r="A34" s="3"/>
      <c r="B34" s="2" t="s">
        <v>150</v>
      </c>
      <c r="C34" s="23">
        <v>54377</v>
      </c>
      <c r="D34" s="31"/>
      <c r="E34" s="23">
        <v>77636</v>
      </c>
      <c r="F34" s="25"/>
    </row>
    <row r="35" spans="1:6" ht="15" customHeight="1" thickBot="1">
      <c r="A35" s="3" t="s">
        <v>116</v>
      </c>
      <c r="C35" s="28">
        <f>SUM(C32:C34)</f>
        <v>265904</v>
      </c>
      <c r="D35" s="31"/>
      <c r="E35" s="28">
        <f>SUM(E32:E34)</f>
        <v>213946</v>
      </c>
      <c r="F35" s="25"/>
    </row>
    <row r="36" spans="1:6" ht="15" customHeight="1">
      <c r="A36" s="3"/>
      <c r="C36" s="23"/>
      <c r="D36" s="31"/>
      <c r="E36" s="23"/>
      <c r="F36" s="25"/>
    </row>
    <row r="37" spans="1:6" ht="15" customHeight="1">
      <c r="A37" s="3" t="s">
        <v>10</v>
      </c>
      <c r="B37" s="3"/>
      <c r="C37" s="22"/>
      <c r="D37" s="29"/>
      <c r="E37" s="22"/>
      <c r="F37" s="25"/>
    </row>
    <row r="38" spans="1:6" ht="15" customHeight="1">
      <c r="A38" s="3"/>
      <c r="B38" s="83" t="s">
        <v>150</v>
      </c>
      <c r="C38" s="22">
        <v>61794</v>
      </c>
      <c r="D38" s="29"/>
      <c r="E38" s="22">
        <f>137955</f>
        <v>137955</v>
      </c>
      <c r="F38" s="25"/>
    </row>
    <row r="39" spans="1:6" ht="15" customHeight="1">
      <c r="A39" s="3"/>
      <c r="B39" s="83" t="s">
        <v>135</v>
      </c>
      <c r="C39" s="22">
        <v>1979</v>
      </c>
      <c r="D39" s="29"/>
      <c r="E39" s="22">
        <v>1857</v>
      </c>
      <c r="F39" s="25"/>
    </row>
    <row r="40" spans="2:6" ht="15" customHeight="1">
      <c r="B40" s="83" t="s">
        <v>143</v>
      </c>
      <c r="C40" s="22">
        <v>6459</v>
      </c>
      <c r="D40" s="29"/>
      <c r="E40" s="22">
        <v>2489</v>
      </c>
      <c r="F40" s="25"/>
    </row>
    <row r="41" spans="2:6" ht="15" customHeight="1">
      <c r="B41" s="83" t="s">
        <v>56</v>
      </c>
      <c r="C41" s="22">
        <v>90</v>
      </c>
      <c r="D41" s="29"/>
      <c r="E41" s="22">
        <v>85</v>
      </c>
      <c r="F41" s="25"/>
    </row>
    <row r="42" spans="1:6" ht="15" customHeight="1">
      <c r="A42" s="3" t="s">
        <v>180</v>
      </c>
      <c r="C42" s="69">
        <f>SUM(C38:C41)</f>
        <v>70322</v>
      </c>
      <c r="D42" s="29"/>
      <c r="E42" s="69">
        <f>SUM(E38:E41)</f>
        <v>142386</v>
      </c>
      <c r="F42" s="25"/>
    </row>
    <row r="43" spans="1:6" ht="15" customHeight="1" thickBot="1">
      <c r="A43" s="3" t="s">
        <v>117</v>
      </c>
      <c r="C43" s="28">
        <f>C42+C35</f>
        <v>336226</v>
      </c>
      <c r="D43" s="31"/>
      <c r="E43" s="28">
        <f>E42+E35</f>
        <v>356332</v>
      </c>
      <c r="F43" s="25"/>
    </row>
    <row r="44" spans="1:6" ht="30" customHeight="1" thickBot="1">
      <c r="A44" s="3" t="s">
        <v>118</v>
      </c>
      <c r="C44" s="97">
        <f>C43+C29</f>
        <v>942763</v>
      </c>
      <c r="D44" s="31"/>
      <c r="E44" s="97">
        <f>E43+E29</f>
        <v>912738</v>
      </c>
      <c r="F44" s="25"/>
    </row>
    <row r="45" spans="3:5" ht="15" customHeight="1" thickTop="1">
      <c r="C45" s="200">
        <f>C19-C44</f>
        <v>0</v>
      </c>
      <c r="D45" s="201"/>
      <c r="E45" s="200">
        <f>E19-E44</f>
        <v>0</v>
      </c>
    </row>
    <row r="46" spans="1:12" ht="15" customHeight="1" thickBot="1">
      <c r="A46" s="84" t="s">
        <v>126</v>
      </c>
      <c r="B46" s="79"/>
      <c r="C46" s="85">
        <f>C27/C52</f>
        <v>0.9305247188822945</v>
      </c>
      <c r="D46" s="79"/>
      <c r="E46" s="85">
        <f>E27/E52</f>
        <v>1.6384575633043779</v>
      </c>
      <c r="F46" s="98"/>
      <c r="G46" s="98"/>
      <c r="H46" s="98"/>
      <c r="I46" s="98"/>
      <c r="J46" s="98"/>
      <c r="K46" s="98"/>
      <c r="L46" s="98"/>
    </row>
    <row r="47" spans="1:12" ht="15" customHeight="1">
      <c r="A47" s="84"/>
      <c r="B47" s="79"/>
      <c r="C47" s="79"/>
      <c r="D47" s="79"/>
      <c r="E47" s="79"/>
      <c r="F47" s="98"/>
      <c r="G47" s="98"/>
      <c r="H47" s="98"/>
      <c r="I47" s="98"/>
      <c r="J47" s="98"/>
      <c r="K47" s="98"/>
      <c r="L47" s="98"/>
    </row>
    <row r="48" spans="1:10" ht="45" customHeight="1">
      <c r="A48" s="220" t="s">
        <v>168</v>
      </c>
      <c r="B48" s="220"/>
      <c r="C48" s="220"/>
      <c r="D48" s="220"/>
      <c r="E48" s="220"/>
      <c r="F48" s="99"/>
      <c r="G48" s="99"/>
      <c r="H48" s="99"/>
      <c r="I48" s="99"/>
      <c r="J48" s="99"/>
    </row>
    <row r="49" spans="3:5" ht="15" customHeight="1">
      <c r="C49" s="31"/>
      <c r="D49" s="31"/>
      <c r="E49" s="31"/>
    </row>
    <row r="50" spans="3:5" ht="15" customHeight="1">
      <c r="C50" s="55"/>
      <c r="D50" s="31"/>
      <c r="E50" s="55"/>
    </row>
    <row r="51" spans="3:5" ht="15" customHeight="1">
      <c r="C51" s="31"/>
      <c r="D51" s="31"/>
      <c r="E51" s="31"/>
    </row>
    <row r="52" spans="3:5" ht="15" customHeight="1">
      <c r="C52" s="31">
        <f>(243892*2)+1</f>
        <v>487785</v>
      </c>
      <c r="D52" s="31"/>
      <c r="E52" s="31">
        <v>243822</v>
      </c>
    </row>
    <row r="53" spans="3:5" ht="15" customHeight="1">
      <c r="C53" s="31"/>
      <c r="D53" s="31"/>
      <c r="E53" s="31"/>
    </row>
    <row r="54" spans="3:5" ht="15" customHeight="1">
      <c r="C54" s="31"/>
      <c r="D54" s="31"/>
      <c r="E54" s="31"/>
    </row>
    <row r="55" spans="3:5" ht="15" customHeight="1">
      <c r="C55" s="31"/>
      <c r="D55" s="31"/>
      <c r="E55" s="31"/>
    </row>
    <row r="56" spans="3:5" ht="15" customHeight="1">
      <c r="C56" s="31"/>
      <c r="D56" s="31"/>
      <c r="E56" s="31"/>
    </row>
    <row r="57" spans="3:5" ht="15" customHeight="1">
      <c r="C57" s="31"/>
      <c r="D57" s="31"/>
      <c r="E57" s="31"/>
    </row>
    <row r="58" spans="3:5" ht="15" customHeight="1">
      <c r="C58" s="31"/>
      <c r="D58" s="31"/>
      <c r="E58" s="31"/>
    </row>
    <row r="59" spans="3:5" ht="15" customHeight="1">
      <c r="C59" s="31"/>
      <c r="D59" s="31"/>
      <c r="E59" s="31"/>
    </row>
    <row r="60" spans="3:5" ht="15" customHeight="1">
      <c r="C60" s="31"/>
      <c r="D60" s="31"/>
      <c r="E60" s="31"/>
    </row>
    <row r="61" spans="3:5" ht="15" customHeight="1">
      <c r="C61" s="31"/>
      <c r="D61" s="31"/>
      <c r="E61" s="31"/>
    </row>
    <row r="62" spans="3:5" ht="15" customHeight="1">
      <c r="C62" s="31"/>
      <c r="D62" s="31"/>
      <c r="E62" s="31"/>
    </row>
    <row r="63" spans="3:5" ht="15" customHeight="1">
      <c r="C63" s="31"/>
      <c r="D63" s="31"/>
      <c r="E63" s="31"/>
    </row>
    <row r="64" spans="3:5" ht="15" customHeight="1">
      <c r="C64" s="31"/>
      <c r="D64" s="31"/>
      <c r="E64" s="31"/>
    </row>
    <row r="65" spans="3:5" ht="15" customHeight="1">
      <c r="C65" s="31"/>
      <c r="D65" s="31"/>
      <c r="E65" s="31"/>
    </row>
    <row r="66" spans="3:5" ht="15" customHeight="1">
      <c r="C66" s="31"/>
      <c r="D66" s="31"/>
      <c r="E66" s="31"/>
    </row>
    <row r="67" spans="3:5" ht="15" customHeight="1">
      <c r="C67" s="31"/>
      <c r="D67" s="31"/>
      <c r="E67" s="31"/>
    </row>
    <row r="68" spans="3:5" ht="15" customHeight="1">
      <c r="C68" s="31"/>
      <c r="D68" s="31"/>
      <c r="E68" s="31"/>
    </row>
    <row r="69" spans="3:5" ht="15" customHeight="1">
      <c r="C69" s="31"/>
      <c r="D69" s="31"/>
      <c r="E69" s="31"/>
    </row>
    <row r="70" spans="3:5" ht="15" customHeight="1">
      <c r="C70" s="31"/>
      <c r="D70" s="31"/>
      <c r="E70" s="31"/>
    </row>
    <row r="71" spans="3:5" ht="15" customHeight="1">
      <c r="C71" s="31"/>
      <c r="D71" s="31"/>
      <c r="E71" s="31"/>
    </row>
    <row r="72" spans="3:5" ht="15" customHeight="1">
      <c r="C72" s="31"/>
      <c r="D72" s="31"/>
      <c r="E72" s="31"/>
    </row>
    <row r="73" spans="3:5" ht="15" customHeight="1">
      <c r="C73" s="31"/>
      <c r="D73" s="31"/>
      <c r="E73" s="31"/>
    </row>
    <row r="74" spans="3:5" ht="15" customHeight="1">
      <c r="C74" s="31"/>
      <c r="D74" s="31"/>
      <c r="E74" s="31"/>
    </row>
    <row r="75" spans="3:5" ht="15" customHeight="1">
      <c r="C75" s="31"/>
      <c r="D75" s="31"/>
      <c r="E75" s="31"/>
    </row>
  </sheetData>
  <sheetProtection/>
  <mergeCells count="2">
    <mergeCell ref="A48:E48"/>
    <mergeCell ref="A27:B27"/>
  </mergeCells>
  <printOptions horizontalCentered="1"/>
  <pageMargins left="0.5" right="0.28" top="0.75" bottom="0.5" header="0.5" footer="0.25"/>
  <pageSetup fitToHeight="1" fitToWidth="1" horizontalDpi="600" verticalDpi="600" orientation="portrait" paperSize="9" scale="95" r:id="rId1"/>
  <headerFooter alignWithMargins="0">
    <oddHeader>&amp;C( &amp;P+1 )</oddHeader>
    <oddFooter>&amp;R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94"/>
  <sheetViews>
    <sheetView zoomScale="87" zoomScaleNormal="87" zoomScaleSheetLayoutView="100" zoomScalePageLayoutView="0" workbookViewId="0" topLeftCell="A1">
      <selection activeCell="D38" sqref="D38"/>
    </sheetView>
  </sheetViews>
  <sheetFormatPr defaultColWidth="9.140625" defaultRowHeight="15" customHeight="1"/>
  <cols>
    <col min="1" max="1" width="34.140625" style="100" customWidth="1"/>
    <col min="2" max="2" width="16.57421875" style="100" customWidth="1"/>
    <col min="3" max="3" width="2.28125" style="100" customWidth="1"/>
    <col min="4" max="4" width="16.57421875" style="100" customWidth="1"/>
    <col min="5" max="5" width="1.1484375" style="100" customWidth="1"/>
    <col min="6" max="6" width="0.9921875" style="100" hidden="1" customWidth="1"/>
    <col min="7" max="7" width="15.28125" style="100" customWidth="1"/>
    <col min="8" max="8" width="1.8515625" style="100" customWidth="1"/>
    <col min="9" max="9" width="14.28125" style="100" customWidth="1"/>
    <col min="10" max="11" width="2.28125" style="100" customWidth="1"/>
    <col min="12" max="12" width="15.00390625" style="100" customWidth="1"/>
    <col min="13" max="13" width="1.28515625" style="100" customWidth="1"/>
    <col min="14" max="14" width="14.7109375" style="100" customWidth="1"/>
    <col min="15" max="15" width="1.28515625" style="100" customWidth="1"/>
    <col min="16" max="16" width="13.7109375" style="100" customWidth="1"/>
    <col min="17" max="17" width="1.1484375" style="100" customWidth="1"/>
    <col min="18" max="18" width="13.7109375" style="100" customWidth="1"/>
    <col min="19" max="19" width="10.28125" style="100" bestFit="1" customWidth="1"/>
    <col min="20" max="20" width="9.421875" style="100" bestFit="1" customWidth="1"/>
    <col min="21" max="16384" width="9.140625" style="100" customWidth="1"/>
  </cols>
  <sheetData>
    <row r="1" spans="2:18" ht="15" customHeight="1">
      <c r="B1" s="101"/>
      <c r="C1" s="101"/>
      <c r="D1" s="101"/>
      <c r="E1" s="101"/>
      <c r="F1" s="101"/>
      <c r="G1" s="101"/>
      <c r="H1" s="101"/>
      <c r="I1" s="101"/>
      <c r="J1" s="101"/>
      <c r="K1" s="101"/>
      <c r="L1" s="101"/>
      <c r="M1" s="101"/>
      <c r="N1" s="102"/>
      <c r="O1" s="102"/>
      <c r="P1" s="102"/>
      <c r="Q1" s="102"/>
      <c r="R1" s="102"/>
    </row>
    <row r="2" ht="15" customHeight="1">
      <c r="A2" s="103" t="s">
        <v>274</v>
      </c>
    </row>
    <row r="3" ht="15" customHeight="1">
      <c r="A3" s="104"/>
    </row>
    <row r="4" ht="15" customHeight="1">
      <c r="A4" s="104"/>
    </row>
    <row r="5" spans="1:17" ht="15" customHeight="1">
      <c r="A5" s="104"/>
      <c r="B5" s="225" t="s">
        <v>155</v>
      </c>
      <c r="C5" s="225"/>
      <c r="D5" s="225"/>
      <c r="E5" s="225"/>
      <c r="F5" s="225"/>
      <c r="G5" s="225"/>
      <c r="H5" s="225"/>
      <c r="I5" s="225"/>
      <c r="J5" s="225"/>
      <c r="K5" s="225"/>
      <c r="L5" s="225"/>
      <c r="M5" s="225"/>
      <c r="N5" s="225"/>
      <c r="O5" s="139"/>
      <c r="P5" s="139"/>
      <c r="Q5" s="139"/>
    </row>
    <row r="6" spans="1:13" ht="16.5" customHeight="1">
      <c r="A6" s="104"/>
      <c r="B6" s="226" t="s">
        <v>138</v>
      </c>
      <c r="C6" s="227"/>
      <c r="D6" s="227"/>
      <c r="E6" s="228"/>
      <c r="F6" s="228"/>
      <c r="G6" s="228"/>
      <c r="H6" s="228"/>
      <c r="I6" s="228"/>
      <c r="J6" s="140"/>
      <c r="K6" s="140"/>
      <c r="L6" s="106" t="s">
        <v>48</v>
      </c>
      <c r="M6" s="106"/>
    </row>
    <row r="7" spans="2:18" ht="15" customHeight="1">
      <c r="B7" s="105" t="s">
        <v>49</v>
      </c>
      <c r="C7" s="105"/>
      <c r="D7" s="105" t="s">
        <v>49</v>
      </c>
      <c r="E7" s="105"/>
      <c r="F7" s="106" t="s">
        <v>49</v>
      </c>
      <c r="G7" s="105" t="s">
        <v>210</v>
      </c>
      <c r="H7" s="106"/>
      <c r="I7" s="105" t="s">
        <v>204</v>
      </c>
      <c r="J7" s="106"/>
      <c r="K7" s="106"/>
      <c r="L7" s="105" t="s">
        <v>50</v>
      </c>
      <c r="M7" s="105"/>
      <c r="N7" s="105"/>
      <c r="O7" s="105"/>
      <c r="P7" s="105" t="s">
        <v>84</v>
      </c>
      <c r="R7" s="105"/>
    </row>
    <row r="8" spans="1:18" ht="15" customHeight="1">
      <c r="A8" s="107"/>
      <c r="B8" s="106" t="s">
        <v>51</v>
      </c>
      <c r="C8" s="106"/>
      <c r="D8" s="106" t="s">
        <v>52</v>
      </c>
      <c r="E8" s="105"/>
      <c r="F8" s="141" t="s">
        <v>52</v>
      </c>
      <c r="G8" s="106" t="s">
        <v>301</v>
      </c>
      <c r="H8" s="106"/>
      <c r="I8" s="106" t="s">
        <v>191</v>
      </c>
      <c r="J8" s="106"/>
      <c r="K8" s="106"/>
      <c r="L8" s="106" t="s">
        <v>182</v>
      </c>
      <c r="M8" s="105"/>
      <c r="N8" s="106" t="s">
        <v>122</v>
      </c>
      <c r="O8" s="105"/>
      <c r="P8" s="106" t="s">
        <v>85</v>
      </c>
      <c r="R8" s="106" t="s">
        <v>22</v>
      </c>
    </row>
    <row r="9" spans="2:18" ht="15" customHeight="1">
      <c r="B9" s="105" t="s">
        <v>3</v>
      </c>
      <c r="C9" s="105"/>
      <c r="D9" s="105" t="s">
        <v>3</v>
      </c>
      <c r="E9" s="105"/>
      <c r="F9" s="105" t="s">
        <v>3</v>
      </c>
      <c r="G9" s="105" t="s">
        <v>3</v>
      </c>
      <c r="H9" s="105"/>
      <c r="I9" s="105" t="s">
        <v>3</v>
      </c>
      <c r="J9" s="106"/>
      <c r="K9" s="106"/>
      <c r="L9" s="105" t="s">
        <v>3</v>
      </c>
      <c r="M9" s="105"/>
      <c r="N9" s="105" t="s">
        <v>3</v>
      </c>
      <c r="O9" s="105"/>
      <c r="P9" s="105" t="s">
        <v>3</v>
      </c>
      <c r="R9" s="105" t="s">
        <v>3</v>
      </c>
    </row>
    <row r="10" spans="5:15" ht="15" customHeight="1">
      <c r="E10" s="105"/>
      <c r="M10" s="105"/>
      <c r="O10" s="105"/>
    </row>
    <row r="11" spans="2:18" ht="15" customHeight="1">
      <c r="B11" s="104"/>
      <c r="C11" s="104"/>
      <c r="D11" s="104"/>
      <c r="E11" s="104"/>
      <c r="F11" s="104"/>
      <c r="G11" s="104"/>
      <c r="H11" s="104"/>
      <c r="I11" s="104"/>
      <c r="J11" s="104"/>
      <c r="K11" s="104"/>
      <c r="L11" s="104"/>
      <c r="M11" s="105"/>
      <c r="N11" s="104"/>
      <c r="O11" s="104"/>
      <c r="P11" s="104"/>
      <c r="Q11" s="104"/>
      <c r="R11" s="104"/>
    </row>
    <row r="12" spans="1:18" ht="15" customHeight="1">
      <c r="A12" s="100" t="s">
        <v>127</v>
      </c>
      <c r="B12" s="104">
        <v>98047</v>
      </c>
      <c r="C12" s="104"/>
      <c r="D12" s="104">
        <v>0</v>
      </c>
      <c r="E12" s="104"/>
      <c r="F12" s="109">
        <v>0</v>
      </c>
      <c r="G12" s="109">
        <v>0</v>
      </c>
      <c r="H12" s="109"/>
      <c r="I12" s="109">
        <v>0</v>
      </c>
      <c r="J12" s="109"/>
      <c r="K12" s="109"/>
      <c r="L12" s="104">
        <v>103111</v>
      </c>
      <c r="M12" s="105"/>
      <c r="N12" s="111">
        <f>SUM(B12:L12)</f>
        <v>201158</v>
      </c>
      <c r="O12" s="111"/>
      <c r="P12" s="104">
        <v>7603</v>
      </c>
      <c r="Q12" s="104"/>
      <c r="R12" s="104">
        <f>SUM(N12:P12)</f>
        <v>208761</v>
      </c>
    </row>
    <row r="13" spans="1:18" ht="15" customHeight="1">
      <c r="A13" s="100" t="s">
        <v>156</v>
      </c>
      <c r="B13" s="104">
        <v>0</v>
      </c>
      <c r="C13" s="104"/>
      <c r="D13" s="104">
        <v>0</v>
      </c>
      <c r="E13" s="111"/>
      <c r="F13" s="104">
        <v>0</v>
      </c>
      <c r="G13" s="104">
        <v>0</v>
      </c>
      <c r="H13" s="104"/>
      <c r="I13" s="104">
        <v>0</v>
      </c>
      <c r="J13" s="104"/>
      <c r="K13" s="104"/>
      <c r="L13" s="104">
        <v>84051</v>
      </c>
      <c r="M13" s="105"/>
      <c r="N13" s="111">
        <f>SUM(B13:L13)</f>
        <v>84051</v>
      </c>
      <c r="O13" s="111"/>
      <c r="P13" s="104">
        <v>-697</v>
      </c>
      <c r="Q13" s="104"/>
      <c r="R13" s="104">
        <f>SUM(N13:P13)</f>
        <v>83354</v>
      </c>
    </row>
    <row r="14" spans="1:18" ht="14.25" customHeight="1">
      <c r="A14" s="125" t="s">
        <v>130</v>
      </c>
      <c r="B14" s="111">
        <v>0</v>
      </c>
      <c r="C14" s="111"/>
      <c r="D14" s="111">
        <v>0</v>
      </c>
      <c r="E14" s="111"/>
      <c r="F14" s="111">
        <v>0</v>
      </c>
      <c r="G14" s="111">
        <v>0</v>
      </c>
      <c r="H14" s="111"/>
      <c r="I14" s="111">
        <v>0</v>
      </c>
      <c r="J14" s="111"/>
      <c r="K14" s="111"/>
      <c r="L14" s="111">
        <v>0</v>
      </c>
      <c r="M14" s="105"/>
      <c r="N14" s="111">
        <f>SUM(B14:L14)</f>
        <v>0</v>
      </c>
      <c r="O14" s="111"/>
      <c r="P14" s="103">
        <v>150008</v>
      </c>
      <c r="Q14" s="104"/>
      <c r="R14" s="111">
        <f>SUM(N14:P14)</f>
        <v>150008</v>
      </c>
    </row>
    <row r="15" spans="1:18" ht="28.5">
      <c r="A15" s="121" t="s">
        <v>144</v>
      </c>
      <c r="B15" s="111">
        <v>23864</v>
      </c>
      <c r="C15" s="111"/>
      <c r="D15" s="111">
        <v>135548</v>
      </c>
      <c r="E15" s="111"/>
      <c r="F15" s="111">
        <v>0</v>
      </c>
      <c r="G15" s="111">
        <v>0</v>
      </c>
      <c r="H15" s="111"/>
      <c r="I15" s="111">
        <v>0</v>
      </c>
      <c r="J15" s="111"/>
      <c r="K15" s="111"/>
      <c r="L15" s="111">
        <v>0</v>
      </c>
      <c r="M15" s="105"/>
      <c r="N15" s="111">
        <f>SUM(B15:L15)</f>
        <v>159412</v>
      </c>
      <c r="O15" s="111"/>
      <c r="P15" s="103">
        <v>0</v>
      </c>
      <c r="Q15" s="104"/>
      <c r="R15" s="111">
        <f>SUM(N15:P15)</f>
        <v>159412</v>
      </c>
    </row>
    <row r="16" spans="1:18" ht="14.25">
      <c r="A16" s="124" t="s">
        <v>145</v>
      </c>
      <c r="B16" s="111">
        <v>0</v>
      </c>
      <c r="C16" s="111"/>
      <c r="D16" s="111">
        <v>0</v>
      </c>
      <c r="E16" s="111"/>
      <c r="F16" s="111"/>
      <c r="G16" s="111">
        <v>0</v>
      </c>
      <c r="H16" s="111"/>
      <c r="I16" s="111">
        <v>0</v>
      </c>
      <c r="J16" s="111"/>
      <c r="K16" s="111"/>
      <c r="L16" s="111">
        <v>-45129</v>
      </c>
      <c r="M16" s="105"/>
      <c r="N16" s="111">
        <f>SUM(B16:L16)</f>
        <v>-45129</v>
      </c>
      <c r="O16" s="111"/>
      <c r="P16" s="103">
        <v>0</v>
      </c>
      <c r="Q16" s="104"/>
      <c r="R16" s="111">
        <f>SUM(N16:P16)</f>
        <v>-45129</v>
      </c>
    </row>
    <row r="17" spans="1:18" ht="15" customHeight="1">
      <c r="A17" s="110"/>
      <c r="B17" s="111"/>
      <c r="C17" s="111"/>
      <c r="D17" s="111"/>
      <c r="E17" s="111"/>
      <c r="F17" s="111"/>
      <c r="G17" s="111"/>
      <c r="H17" s="111"/>
      <c r="I17" s="111"/>
      <c r="J17" s="111"/>
      <c r="K17" s="111"/>
      <c r="L17" s="111"/>
      <c r="M17" s="105"/>
      <c r="N17" s="104"/>
      <c r="O17" s="111"/>
      <c r="P17" s="111"/>
      <c r="Q17" s="104"/>
      <c r="R17" s="104"/>
    </row>
    <row r="18" spans="1:20" ht="15" customHeight="1" thickBot="1">
      <c r="A18" s="110" t="s">
        <v>171</v>
      </c>
      <c r="B18" s="112">
        <f>SUM(B12:B16)</f>
        <v>121911</v>
      </c>
      <c r="C18" s="111"/>
      <c r="D18" s="112">
        <f>SUM(D12:D16)</f>
        <v>135548</v>
      </c>
      <c r="E18" s="111"/>
      <c r="F18" s="112">
        <f>SUM(F12:F15)</f>
        <v>0</v>
      </c>
      <c r="G18" s="112">
        <f>SUM(G12:G16)</f>
        <v>0</v>
      </c>
      <c r="H18" s="112"/>
      <c r="I18" s="112">
        <f>SUM(I12:I16)</f>
        <v>0</v>
      </c>
      <c r="J18" s="112"/>
      <c r="K18" s="112"/>
      <c r="L18" s="112">
        <f>SUM(L12:L16)</f>
        <v>142033</v>
      </c>
      <c r="M18" s="105"/>
      <c r="N18" s="112">
        <f>SUM(N12:N16)</f>
        <v>399492</v>
      </c>
      <c r="O18" s="111"/>
      <c r="P18" s="112">
        <f>SUM(P12:P16)</f>
        <v>156914</v>
      </c>
      <c r="Q18" s="104"/>
      <c r="R18" s="112">
        <f>SUM(R12:R16)</f>
        <v>556406</v>
      </c>
      <c r="T18" s="100">
        <f>B18+D18+L18-N18</f>
        <v>0</v>
      </c>
    </row>
    <row r="19" spans="5:17" ht="15" customHeight="1" thickTop="1">
      <c r="E19" s="111"/>
      <c r="M19" s="105"/>
      <c r="O19" s="111"/>
      <c r="Q19" s="104"/>
    </row>
    <row r="20" spans="1:18" ht="15" customHeight="1">
      <c r="A20" s="100" t="s">
        <v>172</v>
      </c>
      <c r="B20" s="104">
        <f>B18</f>
        <v>121911</v>
      </c>
      <c r="C20" s="104"/>
      <c r="D20" s="104">
        <f>D18</f>
        <v>135548</v>
      </c>
      <c r="E20" s="111"/>
      <c r="F20" s="104">
        <f>F18</f>
        <v>0</v>
      </c>
      <c r="G20" s="104">
        <v>0</v>
      </c>
      <c r="H20" s="104"/>
      <c r="I20" s="104">
        <v>0</v>
      </c>
      <c r="J20" s="104"/>
      <c r="K20" s="104"/>
      <c r="L20" s="104">
        <f>L18</f>
        <v>142033</v>
      </c>
      <c r="M20" s="105"/>
      <c r="N20" s="104">
        <f aca="true" t="shared" si="0" ref="N20:N26">SUM(B20:L20)</f>
        <v>399492</v>
      </c>
      <c r="O20" s="111"/>
      <c r="P20" s="104">
        <f>P18</f>
        <v>156914</v>
      </c>
      <c r="Q20" s="104"/>
      <c r="R20" s="104">
        <f aca="true" t="shared" si="1" ref="R20:R26">SUM(N20:P20)</f>
        <v>556406</v>
      </c>
    </row>
    <row r="21" spans="1:18" ht="15" customHeight="1">
      <c r="A21" s="100" t="s">
        <v>218</v>
      </c>
      <c r="B21" s="104">
        <v>0</v>
      </c>
      <c r="C21" s="104"/>
      <c r="D21" s="104">
        <v>0</v>
      </c>
      <c r="E21" s="111"/>
      <c r="F21" s="104"/>
      <c r="G21" s="104">
        <v>26126</v>
      </c>
      <c r="H21" s="104"/>
      <c r="I21" s="104"/>
      <c r="J21" s="104"/>
      <c r="K21" s="104"/>
      <c r="L21" s="104">
        <v>-6307</v>
      </c>
      <c r="M21" s="105"/>
      <c r="N21" s="104">
        <f t="shared" si="0"/>
        <v>19819</v>
      </c>
      <c r="O21" s="111"/>
      <c r="P21" s="104">
        <v>-5623</v>
      </c>
      <c r="Q21" s="104"/>
      <c r="R21" s="104">
        <f t="shared" si="1"/>
        <v>14196</v>
      </c>
    </row>
    <row r="22" spans="1:18" ht="15" customHeight="1">
      <c r="A22" s="100" t="s">
        <v>244</v>
      </c>
      <c r="B22" s="104">
        <v>121911</v>
      </c>
      <c r="C22" s="104"/>
      <c r="D22" s="104">
        <v>-121911</v>
      </c>
      <c r="E22" s="111"/>
      <c r="F22" s="104"/>
      <c r="G22" s="104">
        <v>0</v>
      </c>
      <c r="H22" s="104"/>
      <c r="I22" s="104">
        <v>0</v>
      </c>
      <c r="J22" s="104"/>
      <c r="K22" s="104"/>
      <c r="L22" s="104">
        <v>0</v>
      </c>
      <c r="M22" s="105"/>
      <c r="N22" s="104">
        <f t="shared" si="0"/>
        <v>0</v>
      </c>
      <c r="O22" s="111"/>
      <c r="P22" s="104">
        <v>0</v>
      </c>
      <c r="Q22" s="104"/>
      <c r="R22" s="104">
        <f t="shared" si="1"/>
        <v>0</v>
      </c>
    </row>
    <row r="23" spans="1:18" ht="27.75" customHeight="1">
      <c r="A23" s="121" t="s">
        <v>247</v>
      </c>
      <c r="B23" s="104">
        <v>71</v>
      </c>
      <c r="C23" s="104"/>
      <c r="D23" s="104">
        <v>172</v>
      </c>
      <c r="E23" s="111"/>
      <c r="F23" s="104"/>
      <c r="G23" s="104">
        <v>0</v>
      </c>
      <c r="H23" s="104"/>
      <c r="I23" s="104">
        <v>-29</v>
      </c>
      <c r="J23" s="104"/>
      <c r="K23" s="104"/>
      <c r="L23" s="104">
        <v>0</v>
      </c>
      <c r="M23" s="105"/>
      <c r="N23" s="104">
        <f>SUM(B23:L23)</f>
        <v>214</v>
      </c>
      <c r="O23" s="111"/>
      <c r="P23" s="104">
        <v>0</v>
      </c>
      <c r="Q23" s="104"/>
      <c r="R23" s="104">
        <f t="shared" si="1"/>
        <v>214</v>
      </c>
    </row>
    <row r="24" spans="1:18" ht="15" customHeight="1">
      <c r="A24" s="100" t="s">
        <v>205</v>
      </c>
      <c r="B24" s="104">
        <v>0</v>
      </c>
      <c r="C24" s="104"/>
      <c r="D24" s="104">
        <v>0</v>
      </c>
      <c r="E24" s="111"/>
      <c r="F24" s="104"/>
      <c r="G24" s="104">
        <v>0</v>
      </c>
      <c r="H24" s="104"/>
      <c r="I24" s="104">
        <v>7994</v>
      </c>
      <c r="J24" s="104"/>
      <c r="K24" s="104"/>
      <c r="L24" s="104">
        <v>0</v>
      </c>
      <c r="M24" s="105"/>
      <c r="N24" s="104">
        <f t="shared" si="0"/>
        <v>7994</v>
      </c>
      <c r="O24" s="111"/>
      <c r="P24" s="104">
        <v>0</v>
      </c>
      <c r="Q24" s="104"/>
      <c r="R24" s="104">
        <f t="shared" si="1"/>
        <v>7994</v>
      </c>
    </row>
    <row r="25" spans="1:18" ht="15" customHeight="1">
      <c r="A25" s="100" t="s">
        <v>156</v>
      </c>
      <c r="B25" s="104">
        <v>0</v>
      </c>
      <c r="C25" s="104"/>
      <c r="D25" s="104">
        <v>0</v>
      </c>
      <c r="E25" s="111"/>
      <c r="F25" s="104">
        <v>0</v>
      </c>
      <c r="G25" s="104">
        <v>0</v>
      </c>
      <c r="H25" s="104"/>
      <c r="I25" s="104">
        <v>0</v>
      </c>
      <c r="J25" s="104"/>
      <c r="K25" s="104"/>
      <c r="L25" s="104">
        <f>PL!J38</f>
        <v>53807</v>
      </c>
      <c r="M25" s="105"/>
      <c r="N25" s="104">
        <f t="shared" si="0"/>
        <v>53807</v>
      </c>
      <c r="O25" s="111"/>
      <c r="P25" s="104">
        <f>PL!J39</f>
        <v>3257</v>
      </c>
      <c r="Q25" s="104"/>
      <c r="R25" s="104">
        <f t="shared" si="1"/>
        <v>57064</v>
      </c>
    </row>
    <row r="26" spans="1:18" ht="14.25">
      <c r="A26" s="124" t="s">
        <v>145</v>
      </c>
      <c r="B26" s="111">
        <v>0</v>
      </c>
      <c r="C26" s="111"/>
      <c r="D26" s="111">
        <v>0</v>
      </c>
      <c r="E26" s="111"/>
      <c r="F26" s="111"/>
      <c r="G26" s="111">
        <v>0</v>
      </c>
      <c r="H26" s="111"/>
      <c r="I26" s="111">
        <v>0</v>
      </c>
      <c r="J26" s="111"/>
      <c r="K26" s="111"/>
      <c r="L26" s="111">
        <v>-27430</v>
      </c>
      <c r="M26" s="105"/>
      <c r="N26" s="111">
        <f t="shared" si="0"/>
        <v>-27430</v>
      </c>
      <c r="O26" s="111"/>
      <c r="P26" s="103">
        <v>-1907</v>
      </c>
      <c r="Q26" s="104"/>
      <c r="R26" s="111">
        <f t="shared" si="1"/>
        <v>-29337</v>
      </c>
    </row>
    <row r="27" spans="2:18" ht="15" customHeight="1">
      <c r="B27" s="113"/>
      <c r="C27" s="104"/>
      <c r="D27" s="113"/>
      <c r="E27" s="111"/>
      <c r="F27" s="113"/>
      <c r="G27" s="113"/>
      <c r="H27" s="113"/>
      <c r="I27" s="113"/>
      <c r="J27" s="113"/>
      <c r="K27" s="113"/>
      <c r="L27" s="113"/>
      <c r="M27" s="105"/>
      <c r="N27" s="115"/>
      <c r="O27" s="111"/>
      <c r="P27" s="114"/>
      <c r="Q27" s="104"/>
      <c r="R27" s="115"/>
    </row>
    <row r="28" spans="1:20" ht="15" customHeight="1" thickBot="1">
      <c r="A28" s="110" t="s">
        <v>256</v>
      </c>
      <c r="B28" s="116">
        <f>SUM(B20:B27)</f>
        <v>243893</v>
      </c>
      <c r="C28" s="104"/>
      <c r="D28" s="116">
        <f>SUM(D20:D27)</f>
        <v>13809</v>
      </c>
      <c r="E28" s="111"/>
      <c r="F28" s="116">
        <f>SUM(F20:F25)</f>
        <v>0</v>
      </c>
      <c r="G28" s="116">
        <f>SUM(G20:G27)</f>
        <v>26126</v>
      </c>
      <c r="H28" s="116"/>
      <c r="I28" s="116">
        <f>SUM(I20:I27)</f>
        <v>7965</v>
      </c>
      <c r="J28" s="116"/>
      <c r="K28" s="116"/>
      <c r="L28" s="116">
        <f>SUM(L20:L27)</f>
        <v>162103</v>
      </c>
      <c r="M28" s="105"/>
      <c r="N28" s="116">
        <f>SUM(N20:N27)</f>
        <v>453896</v>
      </c>
      <c r="O28" s="111"/>
      <c r="P28" s="116">
        <f>SUM(P20:P27)</f>
        <v>152641</v>
      </c>
      <c r="Q28" s="104"/>
      <c r="R28" s="116">
        <f>SUM(R20:R27)</f>
        <v>606537</v>
      </c>
      <c r="S28" s="148">
        <f>'BS'!C29-Equity!R28</f>
        <v>0</v>
      </c>
      <c r="T28" s="148">
        <f>B28+D28+L28-N28+I28+G28</f>
        <v>0</v>
      </c>
    </row>
    <row r="29" spans="5:17" ht="15" customHeight="1" thickTop="1">
      <c r="E29" s="111"/>
      <c r="M29" s="105"/>
      <c r="O29" s="111"/>
      <c r="Q29" s="104"/>
    </row>
    <row r="30" spans="2:18" ht="15" customHeight="1">
      <c r="B30" s="207">
        <f>B28-'BS'!C22</f>
        <v>0</v>
      </c>
      <c r="C30" s="207"/>
      <c r="D30" s="207">
        <f>D28-'BS'!C23</f>
        <v>0</v>
      </c>
      <c r="E30" s="207"/>
      <c r="F30" s="207"/>
      <c r="G30" s="207"/>
      <c r="H30" s="207"/>
      <c r="I30" s="207">
        <f>I28-'BS'!C24</f>
        <v>0</v>
      </c>
      <c r="J30" s="207"/>
      <c r="K30" s="207"/>
      <c r="L30" s="207">
        <f>L28-'BS'!C26</f>
        <v>0</v>
      </c>
      <c r="M30" s="207"/>
      <c r="N30" s="207">
        <f>N28-'BS'!C27</f>
        <v>0</v>
      </c>
      <c r="O30" s="207"/>
      <c r="P30" s="207">
        <f>'BS'!C28-Equity!P28</f>
        <v>0</v>
      </c>
      <c r="Q30" s="207"/>
      <c r="R30" s="207">
        <f>'BS'!C29-Equity!R28</f>
        <v>0</v>
      </c>
    </row>
    <row r="31" spans="1:18" ht="45" customHeight="1">
      <c r="A31" s="220" t="s">
        <v>169</v>
      </c>
      <c r="B31" s="220"/>
      <c r="C31" s="220"/>
      <c r="D31" s="220"/>
      <c r="E31" s="220"/>
      <c r="F31" s="220"/>
      <c r="G31" s="220"/>
      <c r="H31" s="220"/>
      <c r="I31" s="220"/>
      <c r="J31" s="220"/>
      <c r="K31" s="220"/>
      <c r="L31" s="217"/>
      <c r="M31" s="217"/>
      <c r="N31" s="217"/>
      <c r="O31" s="217"/>
      <c r="P31" s="217"/>
      <c r="Q31" s="217"/>
      <c r="R31" s="217"/>
    </row>
    <row r="32" spans="1:18" ht="15" customHeight="1">
      <c r="A32" s="223"/>
      <c r="B32" s="224"/>
      <c r="C32" s="224"/>
      <c r="D32" s="224"/>
      <c r="E32" s="224"/>
      <c r="F32" s="224"/>
      <c r="G32" s="224"/>
      <c r="H32" s="224"/>
      <c r="I32" s="224"/>
      <c r="J32" s="224"/>
      <c r="K32" s="224"/>
      <c r="L32" s="224"/>
      <c r="M32" s="224"/>
      <c r="N32" s="224"/>
      <c r="O32" s="224"/>
      <c r="P32" s="224"/>
      <c r="Q32" s="224"/>
      <c r="R32" s="224"/>
    </row>
    <row r="47" ht="15" customHeight="1">
      <c r="A47" s="104"/>
    </row>
    <row r="48" ht="15" customHeight="1">
      <c r="A48" s="104"/>
    </row>
    <row r="49" ht="15" customHeight="1">
      <c r="A49" s="104"/>
    </row>
    <row r="51" ht="15" customHeight="1">
      <c r="A51" s="104"/>
    </row>
    <row r="53" ht="15" customHeight="1">
      <c r="A53" s="104"/>
    </row>
    <row r="55" spans="1:17" ht="15" customHeight="1">
      <c r="A55" s="104"/>
      <c r="L55" s="105"/>
      <c r="M55" s="105"/>
      <c r="N55" s="105"/>
      <c r="O55" s="105"/>
      <c r="P55" s="105"/>
      <c r="Q55" s="105"/>
    </row>
    <row r="56" spans="1:18" ht="15" customHeight="1">
      <c r="A56" s="107"/>
      <c r="B56" s="107"/>
      <c r="C56" s="107"/>
      <c r="D56" s="107"/>
      <c r="E56" s="107"/>
      <c r="F56" s="107"/>
      <c r="G56" s="107"/>
      <c r="H56" s="107"/>
      <c r="I56" s="107"/>
      <c r="J56" s="107"/>
      <c r="K56" s="107"/>
      <c r="L56" s="108"/>
      <c r="M56" s="108"/>
      <c r="N56" s="108"/>
      <c r="O56" s="108"/>
      <c r="P56" s="108"/>
      <c r="Q56" s="108"/>
      <c r="R56" s="108"/>
    </row>
    <row r="57" spans="12:18" ht="15" customHeight="1">
      <c r="L57" s="105"/>
      <c r="M57" s="105"/>
      <c r="N57" s="105"/>
      <c r="O57" s="105"/>
      <c r="P57" s="105"/>
      <c r="Q57" s="105"/>
      <c r="R57" s="105"/>
    </row>
    <row r="61" spans="6:18" ht="15" customHeight="1">
      <c r="F61" s="110"/>
      <c r="G61" s="110"/>
      <c r="H61" s="110"/>
      <c r="I61" s="110"/>
      <c r="J61" s="110"/>
      <c r="K61" s="110"/>
      <c r="L61" s="110"/>
      <c r="M61" s="110"/>
      <c r="N61" s="110"/>
      <c r="O61" s="110"/>
      <c r="P61" s="110"/>
      <c r="Q61" s="110"/>
      <c r="R61" s="110"/>
    </row>
    <row r="62" spans="6:18" ht="15" customHeight="1">
      <c r="F62" s="110"/>
      <c r="G62" s="110"/>
      <c r="H62" s="110"/>
      <c r="I62" s="110"/>
      <c r="J62" s="110"/>
      <c r="K62" s="110"/>
      <c r="L62" s="110"/>
      <c r="M62" s="110"/>
      <c r="N62" s="110"/>
      <c r="O62" s="110"/>
      <c r="P62" s="110"/>
      <c r="Q62" s="110"/>
      <c r="R62" s="110"/>
    </row>
    <row r="63" spans="6:18" ht="15" customHeight="1">
      <c r="F63" s="110"/>
      <c r="G63" s="110"/>
      <c r="H63" s="110"/>
      <c r="I63" s="110"/>
      <c r="J63" s="110"/>
      <c r="K63" s="110"/>
      <c r="L63" s="110"/>
      <c r="M63" s="110"/>
      <c r="N63" s="110"/>
      <c r="O63" s="110"/>
      <c r="P63" s="110"/>
      <c r="Q63" s="110"/>
      <c r="R63" s="110"/>
    </row>
    <row r="64" spans="6:18" ht="15" customHeight="1">
      <c r="F64" s="110"/>
      <c r="G64" s="110"/>
      <c r="H64" s="110"/>
      <c r="I64" s="110"/>
      <c r="J64" s="110"/>
      <c r="K64" s="110"/>
      <c r="L64" s="110"/>
      <c r="M64" s="110"/>
      <c r="N64" s="110"/>
      <c r="O64" s="110"/>
      <c r="P64" s="110"/>
      <c r="Q64" s="110"/>
      <c r="R64" s="110"/>
    </row>
    <row r="65" spans="6:18" ht="15" customHeight="1">
      <c r="F65" s="110"/>
      <c r="G65" s="110"/>
      <c r="H65" s="110"/>
      <c r="I65" s="110"/>
      <c r="J65" s="110"/>
      <c r="K65" s="110"/>
      <c r="L65" s="110"/>
      <c r="M65" s="110"/>
      <c r="N65" s="110"/>
      <c r="O65" s="110"/>
      <c r="P65" s="110"/>
      <c r="Q65" s="110"/>
      <c r="R65" s="110"/>
    </row>
    <row r="66" spans="6:18" ht="15" customHeight="1">
      <c r="F66" s="110"/>
      <c r="G66" s="110"/>
      <c r="H66" s="110"/>
      <c r="I66" s="110"/>
      <c r="J66" s="110"/>
      <c r="K66" s="110"/>
      <c r="L66" s="110"/>
      <c r="M66" s="110"/>
      <c r="N66" s="110"/>
      <c r="O66" s="110"/>
      <c r="P66" s="110"/>
      <c r="Q66" s="110"/>
      <c r="R66" s="110"/>
    </row>
    <row r="67" spans="6:18" ht="15" customHeight="1">
      <c r="F67" s="110"/>
      <c r="G67" s="110"/>
      <c r="H67" s="110"/>
      <c r="I67" s="110"/>
      <c r="J67" s="110"/>
      <c r="K67" s="110"/>
      <c r="L67" s="110"/>
      <c r="M67" s="110"/>
      <c r="N67" s="110"/>
      <c r="O67" s="110"/>
      <c r="P67" s="110"/>
      <c r="Q67" s="110"/>
      <c r="R67" s="110"/>
    </row>
    <row r="68" spans="6:18" ht="15" customHeight="1">
      <c r="F68" s="110"/>
      <c r="G68" s="110"/>
      <c r="H68" s="110"/>
      <c r="I68" s="110"/>
      <c r="J68" s="110"/>
      <c r="K68" s="110"/>
      <c r="L68" s="110"/>
      <c r="M68" s="110"/>
      <c r="N68" s="110"/>
      <c r="O68" s="110"/>
      <c r="P68" s="110"/>
      <c r="Q68" s="110"/>
      <c r="R68" s="110"/>
    </row>
    <row r="69" spans="6:18" ht="15" customHeight="1">
      <c r="F69" s="110"/>
      <c r="G69" s="110"/>
      <c r="H69" s="110"/>
      <c r="I69" s="110"/>
      <c r="J69" s="110"/>
      <c r="K69" s="110"/>
      <c r="L69" s="110"/>
      <c r="M69" s="110"/>
      <c r="N69" s="110"/>
      <c r="O69" s="110"/>
      <c r="P69" s="110"/>
      <c r="Q69" s="110"/>
      <c r="R69" s="110"/>
    </row>
    <row r="70" spans="6:18" ht="15" customHeight="1">
      <c r="F70" s="110"/>
      <c r="G70" s="110"/>
      <c r="H70" s="110"/>
      <c r="I70" s="110"/>
      <c r="J70" s="110"/>
      <c r="K70" s="110"/>
      <c r="L70" s="110"/>
      <c r="M70" s="110"/>
      <c r="N70" s="110"/>
      <c r="O70" s="110"/>
      <c r="P70" s="110"/>
      <c r="Q70" s="110"/>
      <c r="R70" s="110"/>
    </row>
    <row r="71" spans="6:18" ht="15" customHeight="1">
      <c r="F71" s="110"/>
      <c r="G71" s="110"/>
      <c r="H71" s="110"/>
      <c r="I71" s="110"/>
      <c r="J71" s="110"/>
      <c r="K71" s="110"/>
      <c r="L71" s="110"/>
      <c r="M71" s="110"/>
      <c r="N71" s="110"/>
      <c r="O71" s="110"/>
      <c r="P71" s="110"/>
      <c r="Q71" s="110"/>
      <c r="R71" s="110"/>
    </row>
    <row r="72" spans="6:18" ht="15" customHeight="1">
      <c r="F72" s="110"/>
      <c r="G72" s="110"/>
      <c r="H72" s="110"/>
      <c r="I72" s="110"/>
      <c r="J72" s="110"/>
      <c r="K72" s="110"/>
      <c r="L72" s="110"/>
      <c r="M72" s="110"/>
      <c r="N72" s="110"/>
      <c r="O72" s="110"/>
      <c r="P72" s="110"/>
      <c r="Q72" s="110"/>
      <c r="R72" s="110"/>
    </row>
    <row r="73" spans="6:18" ht="15" customHeight="1">
      <c r="F73" s="110"/>
      <c r="G73" s="110"/>
      <c r="H73" s="110"/>
      <c r="I73" s="110"/>
      <c r="J73" s="110"/>
      <c r="K73" s="110"/>
      <c r="L73" s="110"/>
      <c r="M73" s="110"/>
      <c r="N73" s="110"/>
      <c r="O73" s="110"/>
      <c r="P73" s="110"/>
      <c r="Q73" s="110"/>
      <c r="R73" s="110"/>
    </row>
    <row r="74" spans="6:18" ht="15" customHeight="1">
      <c r="F74" s="110"/>
      <c r="G74" s="110"/>
      <c r="H74" s="110"/>
      <c r="I74" s="110"/>
      <c r="J74" s="110"/>
      <c r="K74" s="110"/>
      <c r="L74" s="110"/>
      <c r="M74" s="110"/>
      <c r="N74" s="110"/>
      <c r="O74" s="110"/>
      <c r="P74" s="110"/>
      <c r="Q74" s="110"/>
      <c r="R74" s="110"/>
    </row>
    <row r="75" spans="6:18" ht="15" customHeight="1">
      <c r="F75" s="110"/>
      <c r="G75" s="110"/>
      <c r="H75" s="110"/>
      <c r="I75" s="110"/>
      <c r="J75" s="110"/>
      <c r="K75" s="110"/>
      <c r="L75" s="110"/>
      <c r="M75" s="110"/>
      <c r="N75" s="110"/>
      <c r="O75" s="110"/>
      <c r="P75" s="110"/>
      <c r="Q75" s="110"/>
      <c r="R75" s="110"/>
    </row>
    <row r="76" spans="6:18" ht="15" customHeight="1">
      <c r="F76" s="110"/>
      <c r="G76" s="110"/>
      <c r="H76" s="110"/>
      <c r="I76" s="110"/>
      <c r="J76" s="110"/>
      <c r="K76" s="110"/>
      <c r="L76" s="110"/>
      <c r="M76" s="110"/>
      <c r="N76" s="110"/>
      <c r="O76" s="110"/>
      <c r="P76" s="110"/>
      <c r="Q76" s="110"/>
      <c r="R76" s="110"/>
    </row>
    <row r="77" spans="6:18" ht="15" customHeight="1">
      <c r="F77" s="110"/>
      <c r="G77" s="110"/>
      <c r="H77" s="110"/>
      <c r="I77" s="110"/>
      <c r="J77" s="110"/>
      <c r="K77" s="110"/>
      <c r="L77" s="110"/>
      <c r="M77" s="110"/>
      <c r="N77" s="110"/>
      <c r="O77" s="110"/>
      <c r="P77" s="110"/>
      <c r="Q77" s="110"/>
      <c r="R77" s="110"/>
    </row>
    <row r="78" spans="6:18" ht="15" customHeight="1">
      <c r="F78" s="110"/>
      <c r="G78" s="110"/>
      <c r="H78" s="110"/>
      <c r="I78" s="110"/>
      <c r="J78" s="110"/>
      <c r="K78" s="110"/>
      <c r="L78" s="110"/>
      <c r="M78" s="110"/>
      <c r="N78" s="110"/>
      <c r="O78" s="110"/>
      <c r="P78" s="110"/>
      <c r="Q78" s="110"/>
      <c r="R78" s="110"/>
    </row>
    <row r="94" ht="15" customHeight="1">
      <c r="A94" s="104">
        <f>A47</f>
        <v>0</v>
      </c>
    </row>
  </sheetData>
  <sheetProtection/>
  <mergeCells count="4">
    <mergeCell ref="A32:R32"/>
    <mergeCell ref="A31:R31"/>
    <mergeCell ref="B5:N5"/>
    <mergeCell ref="B6:I6"/>
  </mergeCells>
  <printOptions horizontalCentered="1"/>
  <pageMargins left="0.25" right="0.25" top="0.75" bottom="0.25" header="0.5" footer="0.25"/>
  <pageSetup fitToHeight="1" fitToWidth="1" horizontalDpi="600" verticalDpi="600" orientation="landscape" paperSize="9" scale="87" r:id="rId2"/>
  <headerFooter alignWithMargins="0">
    <oddHeader>&amp;C( &amp;P+2 )</oddHeader>
  </headerFooter>
  <drawing r:id="rId1"/>
</worksheet>
</file>

<file path=xl/worksheets/sheet4.xml><?xml version="1.0" encoding="utf-8"?>
<worksheet xmlns="http://schemas.openxmlformats.org/spreadsheetml/2006/main" xmlns:r="http://schemas.openxmlformats.org/officeDocument/2006/relationships">
  <dimension ref="A1:I68"/>
  <sheetViews>
    <sheetView view="pageBreakPreview" zoomScaleSheetLayoutView="100" zoomScalePageLayoutView="0" workbookViewId="0" topLeftCell="A10">
      <selection activeCell="B48" sqref="B48"/>
    </sheetView>
  </sheetViews>
  <sheetFormatPr defaultColWidth="9.140625" defaultRowHeight="15" customHeight="1"/>
  <cols>
    <col min="1" max="1" width="4.7109375" style="2" customWidth="1"/>
    <col min="2" max="2" width="64.140625" style="2" customWidth="1"/>
    <col min="3" max="3" width="3.00390625" style="2" customWidth="1"/>
    <col min="4" max="4" width="14.7109375" style="2" customWidth="1"/>
    <col min="5" max="5" width="3.00390625" style="2" customWidth="1"/>
    <col min="6" max="6" width="14.7109375" style="2" customWidth="1"/>
    <col min="7" max="7" width="13.140625" style="2" customWidth="1"/>
    <col min="8" max="16384" width="9.140625" style="2" customWidth="1"/>
  </cols>
  <sheetData>
    <row r="1" spans="1:9" ht="15" customHeight="1">
      <c r="A1" s="104" t="s">
        <v>47</v>
      </c>
      <c r="B1" s="100"/>
      <c r="C1" s="100"/>
      <c r="D1" s="100"/>
      <c r="E1" s="100"/>
      <c r="F1" s="100"/>
      <c r="G1" s="100"/>
      <c r="H1" s="100"/>
      <c r="I1" s="100"/>
    </row>
    <row r="2" spans="1:9" ht="15" customHeight="1">
      <c r="A2" s="104" t="s">
        <v>275</v>
      </c>
      <c r="B2" s="100"/>
      <c r="C2" s="100"/>
      <c r="D2" s="100"/>
      <c r="E2" s="100"/>
      <c r="F2" s="100"/>
      <c r="G2" s="100"/>
      <c r="H2" s="100"/>
      <c r="I2" s="100"/>
    </row>
    <row r="3" spans="1:9" ht="15" customHeight="1">
      <c r="A3" s="104"/>
      <c r="B3" s="100"/>
      <c r="C3" s="100"/>
      <c r="D3" s="143"/>
      <c r="E3" s="144"/>
      <c r="F3" s="144"/>
      <c r="G3" s="100"/>
      <c r="H3" s="100"/>
      <c r="I3" s="100"/>
    </row>
    <row r="4" spans="1:9" ht="15" customHeight="1">
      <c r="A4" s="104"/>
      <c r="B4" s="100"/>
      <c r="C4" s="100"/>
      <c r="D4" s="144"/>
      <c r="E4" s="144"/>
      <c r="F4" s="144"/>
      <c r="G4" s="100"/>
      <c r="H4" s="100"/>
      <c r="I4" s="100"/>
    </row>
    <row r="5" spans="1:6" ht="28.5" customHeight="1">
      <c r="A5" s="104"/>
      <c r="B5" s="100"/>
      <c r="C5" s="100"/>
      <c r="D5" s="229" t="s">
        <v>257</v>
      </c>
      <c r="E5" s="230"/>
      <c r="F5" s="230"/>
    </row>
    <row r="6" spans="1:6" ht="15" customHeight="1">
      <c r="A6" s="100"/>
      <c r="B6" s="100"/>
      <c r="C6" s="100"/>
      <c r="D6" s="70" t="s">
        <v>252</v>
      </c>
      <c r="E6" s="108"/>
      <c r="F6" s="70" t="s">
        <v>253</v>
      </c>
    </row>
    <row r="7" spans="1:6" ht="15" customHeight="1">
      <c r="A7" s="100"/>
      <c r="B7" s="100"/>
      <c r="C7" s="100"/>
      <c r="D7" s="105" t="s">
        <v>3</v>
      </c>
      <c r="E7" s="105"/>
      <c r="F7" s="105" t="s">
        <v>3</v>
      </c>
    </row>
    <row r="8" spans="1:6" ht="15" customHeight="1">
      <c r="A8" s="100"/>
      <c r="B8" s="100"/>
      <c r="C8" s="100"/>
      <c r="D8" s="6" t="s">
        <v>13</v>
      </c>
      <c r="E8" s="6"/>
      <c r="F8" s="6" t="s">
        <v>13</v>
      </c>
    </row>
    <row r="9" spans="1:6" ht="15" customHeight="1">
      <c r="A9" s="100"/>
      <c r="B9" s="100"/>
      <c r="C9" s="100"/>
      <c r="D9" s="56"/>
      <c r="E9" s="105"/>
      <c r="F9" s="56"/>
    </row>
    <row r="10" spans="1:6" ht="15" customHeight="1">
      <c r="A10" s="100" t="s">
        <v>124</v>
      </c>
      <c r="B10" s="100"/>
      <c r="C10" s="100"/>
      <c r="D10" s="56">
        <f>PL!J32</f>
        <v>70912</v>
      </c>
      <c r="E10" s="105"/>
      <c r="F10" s="56">
        <f>PL!L32</f>
        <v>115506</v>
      </c>
    </row>
    <row r="11" spans="1:6" ht="15" customHeight="1">
      <c r="A11" s="100"/>
      <c r="B11" s="100"/>
      <c r="C11" s="100"/>
      <c r="D11" s="3"/>
      <c r="F11" s="3"/>
    </row>
    <row r="12" spans="1:6" ht="15" customHeight="1">
      <c r="A12" s="100" t="s">
        <v>136</v>
      </c>
      <c r="B12" s="100"/>
      <c r="C12" s="100"/>
      <c r="D12" s="23">
        <f>55167+30</f>
        <v>55197</v>
      </c>
      <c r="E12" s="100"/>
      <c r="F12" s="56">
        <v>4093</v>
      </c>
    </row>
    <row r="13" spans="1:6" ht="15" customHeight="1">
      <c r="A13" s="100"/>
      <c r="B13" s="100"/>
      <c r="C13" s="100"/>
      <c r="D13" s="62"/>
      <c r="E13" s="100"/>
      <c r="F13" s="62"/>
    </row>
    <row r="14" spans="1:7" ht="15" customHeight="1">
      <c r="A14" s="100" t="s">
        <v>40</v>
      </c>
      <c r="B14" s="100"/>
      <c r="C14" s="100"/>
      <c r="D14" s="71">
        <f>SUM(D10:D12)</f>
        <v>126109</v>
      </c>
      <c r="E14" s="100"/>
      <c r="F14" s="71">
        <f>SUM(F10:F12)</f>
        <v>119599</v>
      </c>
      <c r="G14" s="100"/>
    </row>
    <row r="15" spans="1:7" ht="15" customHeight="1">
      <c r="A15" s="100"/>
      <c r="B15" s="100"/>
      <c r="C15" s="100"/>
      <c r="D15" s="71"/>
      <c r="E15" s="100"/>
      <c r="F15" s="71"/>
      <c r="G15" s="100"/>
    </row>
    <row r="16" spans="1:6" ht="15" customHeight="1">
      <c r="A16" s="100" t="s">
        <v>25</v>
      </c>
      <c r="B16" s="100"/>
      <c r="C16" s="100"/>
      <c r="D16" s="56"/>
      <c r="E16" s="100"/>
      <c r="F16" s="56"/>
    </row>
    <row r="17" spans="1:6" ht="15" customHeight="1">
      <c r="A17" s="100"/>
      <c r="B17" s="100" t="s">
        <v>53</v>
      </c>
      <c r="C17" s="100"/>
      <c r="D17" s="56">
        <f>-99242-30</f>
        <v>-99272</v>
      </c>
      <c r="E17" s="100"/>
      <c r="F17" s="56">
        <v>120441</v>
      </c>
    </row>
    <row r="18" spans="1:7" ht="15" customHeight="1">
      <c r="A18" s="100"/>
      <c r="B18" s="100" t="s">
        <v>261</v>
      </c>
      <c r="C18" s="100"/>
      <c r="D18" s="56">
        <v>-6223</v>
      </c>
      <c r="E18" s="100"/>
      <c r="F18" s="56">
        <v>-1181</v>
      </c>
      <c r="G18" s="100"/>
    </row>
    <row r="19" spans="1:7" ht="15" customHeight="1">
      <c r="A19" s="100"/>
      <c r="B19" s="100" t="s">
        <v>262</v>
      </c>
      <c r="C19" s="100"/>
      <c r="D19" s="56">
        <v>-2433</v>
      </c>
      <c r="E19" s="100"/>
      <c r="F19" s="56">
        <v>-5555</v>
      </c>
      <c r="G19" s="100"/>
    </row>
    <row r="20" spans="1:7" ht="15" customHeight="1">
      <c r="A20" s="100"/>
      <c r="B20" s="100" t="s">
        <v>161</v>
      </c>
      <c r="C20" s="100"/>
      <c r="D20" s="56"/>
      <c r="E20" s="100"/>
      <c r="F20" s="56"/>
      <c r="G20" s="100"/>
    </row>
    <row r="21" spans="1:7" ht="15" customHeight="1">
      <c r="A21" s="100"/>
      <c r="B21" s="100" t="s">
        <v>263</v>
      </c>
      <c r="C21" s="100"/>
      <c r="D21" s="56">
        <v>864</v>
      </c>
      <c r="E21" s="100"/>
      <c r="F21" s="56">
        <v>4243</v>
      </c>
      <c r="G21" s="100"/>
    </row>
    <row r="22" spans="1:7" ht="15" customHeight="1">
      <c r="A22" s="100"/>
      <c r="B22" s="100" t="s">
        <v>26</v>
      </c>
      <c r="C22" s="100"/>
      <c r="D22" s="56">
        <v>-12238</v>
      </c>
      <c r="E22" s="100"/>
      <c r="F22" s="56">
        <v>-33267</v>
      </c>
      <c r="G22" s="100"/>
    </row>
    <row r="23" spans="1:7" ht="15" customHeight="1" hidden="1">
      <c r="A23" s="100"/>
      <c r="B23" s="100" t="s">
        <v>119</v>
      </c>
      <c r="C23" s="100"/>
      <c r="D23" s="56">
        <v>0</v>
      </c>
      <c r="E23" s="100"/>
      <c r="F23" s="56">
        <v>0</v>
      </c>
      <c r="G23" s="100"/>
    </row>
    <row r="24" spans="1:7" ht="15" customHeight="1" hidden="1">
      <c r="A24" s="100"/>
      <c r="B24" s="100" t="s">
        <v>128</v>
      </c>
      <c r="C24" s="100"/>
      <c r="D24" s="56">
        <v>0</v>
      </c>
      <c r="E24" s="100"/>
      <c r="F24" s="56">
        <v>0</v>
      </c>
      <c r="G24" s="100"/>
    </row>
    <row r="25" spans="1:7" ht="15" customHeight="1" hidden="1">
      <c r="A25" s="100"/>
      <c r="B25" s="100" t="s">
        <v>128</v>
      </c>
      <c r="C25" s="100"/>
      <c r="D25" s="56">
        <v>0</v>
      </c>
      <c r="E25" s="100"/>
      <c r="F25" s="56">
        <v>0</v>
      </c>
      <c r="G25" s="100"/>
    </row>
    <row r="26" spans="1:6" ht="15" customHeight="1">
      <c r="A26" s="100"/>
      <c r="B26" s="100"/>
      <c r="C26" s="100"/>
      <c r="D26" s="62"/>
      <c r="E26" s="100"/>
      <c r="F26" s="62"/>
    </row>
    <row r="27" spans="1:6" ht="15" customHeight="1">
      <c r="A27" s="104" t="s">
        <v>306</v>
      </c>
      <c r="B27" s="100"/>
      <c r="C27" s="100"/>
      <c r="D27" s="62">
        <f>SUM(D14:D25)</f>
        <v>6807</v>
      </c>
      <c r="E27" s="100"/>
      <c r="F27" s="62">
        <f>SUM(F14:F25)</f>
        <v>204280</v>
      </c>
    </row>
    <row r="28" spans="1:6" ht="15" customHeight="1">
      <c r="A28" s="100"/>
      <c r="B28" s="100"/>
      <c r="C28" s="100"/>
      <c r="D28" s="71"/>
      <c r="E28" s="100"/>
      <c r="F28" s="71"/>
    </row>
    <row r="29" spans="1:7" ht="15" customHeight="1">
      <c r="A29" s="104" t="s">
        <v>307</v>
      </c>
      <c r="B29" s="100"/>
      <c r="C29" s="100"/>
      <c r="D29" s="56"/>
      <c r="E29" s="105"/>
      <c r="F29" s="56"/>
      <c r="G29" s="100"/>
    </row>
    <row r="30" spans="1:6" ht="15" customHeight="1">
      <c r="A30" s="104"/>
      <c r="B30" s="117" t="s">
        <v>129</v>
      </c>
      <c r="C30" s="100"/>
      <c r="D30" s="56">
        <v>-20518</v>
      </c>
      <c r="E30" s="105"/>
      <c r="F30" s="56">
        <v>-10245</v>
      </c>
    </row>
    <row r="31" spans="1:6" ht="15" customHeight="1">
      <c r="A31" s="104"/>
      <c r="B31" s="117" t="s">
        <v>157</v>
      </c>
      <c r="C31" s="100"/>
      <c r="D31" s="56">
        <v>-145</v>
      </c>
      <c r="E31" s="105"/>
      <c r="F31" s="56">
        <v>-38265</v>
      </c>
    </row>
    <row r="32" spans="1:6" ht="15" customHeight="1">
      <c r="A32" s="104"/>
      <c r="B32" s="117" t="s">
        <v>173</v>
      </c>
      <c r="C32" s="100"/>
      <c r="D32" s="56">
        <v>0</v>
      </c>
      <c r="E32" s="105"/>
      <c r="F32" s="56">
        <v>-4209</v>
      </c>
    </row>
    <row r="33" spans="1:6" ht="15" customHeight="1">
      <c r="A33" s="104"/>
      <c r="B33" s="117" t="s">
        <v>264</v>
      </c>
      <c r="C33" s="100"/>
      <c r="D33" s="56">
        <v>196</v>
      </c>
      <c r="E33" s="105"/>
      <c r="F33" s="71">
        <v>-418</v>
      </c>
    </row>
    <row r="34" spans="1:6" ht="15" customHeight="1">
      <c r="A34" s="104"/>
      <c r="B34" s="117" t="s">
        <v>62</v>
      </c>
      <c r="C34" s="100"/>
      <c r="D34" s="56">
        <v>-75830</v>
      </c>
      <c r="E34" s="105"/>
      <c r="F34" s="56">
        <v>-64737</v>
      </c>
    </row>
    <row r="35" spans="1:6" ht="15" customHeight="1">
      <c r="A35" s="104"/>
      <c r="B35" s="117" t="s">
        <v>158</v>
      </c>
      <c r="C35" s="100"/>
      <c r="D35" s="56">
        <v>0</v>
      </c>
      <c r="E35" s="105"/>
      <c r="F35" s="56">
        <v>-155</v>
      </c>
    </row>
    <row r="36" spans="1:6" ht="15" customHeight="1">
      <c r="A36" s="104"/>
      <c r="B36" s="117" t="s">
        <v>139</v>
      </c>
      <c r="C36" s="100"/>
      <c r="D36" s="56">
        <v>49</v>
      </c>
      <c r="E36" s="105"/>
      <c r="F36" s="71">
        <v>180</v>
      </c>
    </row>
    <row r="37" spans="1:6" ht="15" customHeight="1">
      <c r="A37" s="104"/>
      <c r="B37" s="117" t="s">
        <v>271</v>
      </c>
      <c r="C37" s="100"/>
      <c r="D37" s="56">
        <v>131</v>
      </c>
      <c r="E37" s="105"/>
      <c r="F37" s="71">
        <v>0</v>
      </c>
    </row>
    <row r="38" ht="15" customHeight="1">
      <c r="F38" s="145"/>
    </row>
    <row r="39" spans="1:6" ht="15" customHeight="1" hidden="1">
      <c r="A39" s="104"/>
      <c r="B39" s="117" t="s">
        <v>131</v>
      </c>
      <c r="C39" s="100"/>
      <c r="D39" s="56">
        <v>0</v>
      </c>
      <c r="E39" s="105"/>
      <c r="F39" s="56">
        <v>0</v>
      </c>
    </row>
    <row r="40" spans="1:6" ht="15" customHeight="1">
      <c r="A40" s="104" t="s">
        <v>308</v>
      </c>
      <c r="B40" s="100"/>
      <c r="C40" s="100"/>
      <c r="D40" s="118">
        <f>SUM(D30:D39)</f>
        <v>-96117</v>
      </c>
      <c r="E40" s="105"/>
      <c r="F40" s="62">
        <f>SUM(F30:F39)</f>
        <v>-117849</v>
      </c>
    </row>
    <row r="41" spans="1:6" ht="15" customHeight="1">
      <c r="A41" s="104"/>
      <c r="B41" s="100"/>
      <c r="C41" s="100"/>
      <c r="D41" s="71"/>
      <c r="E41" s="105"/>
      <c r="F41" s="71"/>
    </row>
    <row r="42" spans="1:6" ht="15" customHeight="1">
      <c r="A42" s="104" t="s">
        <v>41</v>
      </c>
      <c r="B42" s="100"/>
      <c r="C42" s="100"/>
      <c r="D42" s="56"/>
      <c r="E42" s="105"/>
      <c r="F42" s="56"/>
    </row>
    <row r="43" spans="2:6" ht="15" customHeight="1">
      <c r="B43" s="100" t="s">
        <v>146</v>
      </c>
      <c r="C43" s="100"/>
      <c r="D43" s="56">
        <v>-2250</v>
      </c>
      <c r="E43" s="100"/>
      <c r="F43" s="56">
        <v>-21200</v>
      </c>
    </row>
    <row r="44" spans="2:6" ht="15" customHeight="1">
      <c r="B44" s="100" t="s">
        <v>175</v>
      </c>
      <c r="C44" s="100"/>
      <c r="D44" s="56">
        <v>-27731</v>
      </c>
      <c r="E44" s="100"/>
      <c r="F44" s="56">
        <v>-45118</v>
      </c>
    </row>
    <row r="45" spans="2:6" ht="15" customHeight="1">
      <c r="B45" s="100" t="s">
        <v>325</v>
      </c>
      <c r="C45" s="100"/>
      <c r="D45" s="56">
        <v>80000</v>
      </c>
      <c r="E45" s="100"/>
      <c r="F45" s="56">
        <v>0</v>
      </c>
    </row>
    <row r="46" spans="2:6" ht="15" customHeight="1">
      <c r="B46" s="100" t="s">
        <v>272</v>
      </c>
      <c r="C46" s="100"/>
      <c r="D46" s="56">
        <v>243</v>
      </c>
      <c r="E46" s="100"/>
      <c r="F46" s="56">
        <v>0</v>
      </c>
    </row>
    <row r="47" spans="1:6" ht="15" customHeight="1">
      <c r="A47" s="100"/>
      <c r="B47" s="100"/>
      <c r="C47" s="100"/>
      <c r="D47" s="62"/>
      <c r="E47" s="100"/>
      <c r="F47" s="62"/>
    </row>
    <row r="48" spans="1:6" ht="15" customHeight="1">
      <c r="A48" s="104" t="s">
        <v>309</v>
      </c>
      <c r="B48" s="100"/>
      <c r="C48" s="100"/>
      <c r="D48" s="62">
        <f>SUM(D43:D46)</f>
        <v>50262</v>
      </c>
      <c r="E48" s="100"/>
      <c r="F48" s="62">
        <f>SUM(F43:F46)</f>
        <v>-66318</v>
      </c>
    </row>
    <row r="49" spans="1:6" ht="15" customHeight="1">
      <c r="A49" s="100"/>
      <c r="B49" s="100"/>
      <c r="C49" s="100"/>
      <c r="D49" s="56"/>
      <c r="E49" s="100"/>
      <c r="F49" s="56"/>
    </row>
    <row r="50" spans="1:9" ht="15" customHeight="1">
      <c r="A50" s="104" t="s">
        <v>276</v>
      </c>
      <c r="B50" s="100"/>
      <c r="C50" s="100"/>
      <c r="D50" s="56">
        <f>+D27+D40+D48</f>
        <v>-39048</v>
      </c>
      <c r="E50" s="100"/>
      <c r="F50" s="56">
        <f>+F27+F40+F48</f>
        <v>20113</v>
      </c>
      <c r="G50" s="100"/>
      <c r="H50" s="100"/>
      <c r="I50" s="100"/>
    </row>
    <row r="51" spans="1:6" ht="15" customHeight="1">
      <c r="A51" s="104" t="s">
        <v>147</v>
      </c>
      <c r="B51" s="100"/>
      <c r="C51" s="100"/>
      <c r="D51" s="56">
        <v>57160</v>
      </c>
      <c r="E51" s="100"/>
      <c r="F51" s="56">
        <v>37047</v>
      </c>
    </row>
    <row r="52" spans="1:6" ht="15" customHeight="1">
      <c r="A52" s="104"/>
      <c r="B52" s="104"/>
      <c r="C52" s="100"/>
      <c r="D52" s="56"/>
      <c r="E52" s="100"/>
      <c r="F52" s="56"/>
    </row>
    <row r="53" spans="1:6" ht="15" customHeight="1" thickBot="1">
      <c r="A53" s="104" t="s">
        <v>310</v>
      </c>
      <c r="B53" s="104"/>
      <c r="C53" s="100"/>
      <c r="D53" s="119">
        <f>SUM(D50:D52)</f>
        <v>18112</v>
      </c>
      <c r="E53" s="100"/>
      <c r="F53" s="119">
        <f>SUM(F50:F52)</f>
        <v>57160</v>
      </c>
    </row>
    <row r="54" spans="1:6" ht="15" customHeight="1">
      <c r="A54" s="100"/>
      <c r="B54" s="100"/>
      <c r="C54" s="100"/>
      <c r="D54" s="120"/>
      <c r="E54" s="100"/>
      <c r="F54" s="56"/>
    </row>
    <row r="55" spans="1:6" ht="15" customHeight="1">
      <c r="A55" s="104" t="s">
        <v>311</v>
      </c>
      <c r="B55" s="100"/>
      <c r="C55" s="100"/>
      <c r="D55" s="120"/>
      <c r="E55" s="100"/>
      <c r="F55" s="56"/>
    </row>
    <row r="56" spans="1:6" ht="15" customHeight="1">
      <c r="A56" s="100"/>
      <c r="B56" s="100" t="s">
        <v>176</v>
      </c>
      <c r="C56" s="100"/>
      <c r="D56" s="56">
        <v>6811</v>
      </c>
      <c r="E56" s="56"/>
      <c r="F56" s="56">
        <v>37007</v>
      </c>
    </row>
    <row r="57" spans="1:6" ht="15" customHeight="1">
      <c r="A57" s="100"/>
      <c r="B57" s="100" t="s">
        <v>195</v>
      </c>
      <c r="C57" s="100"/>
      <c r="D57" s="56">
        <v>13112</v>
      </c>
      <c r="E57" s="56"/>
      <c r="F57" s="56">
        <v>22160</v>
      </c>
    </row>
    <row r="58" spans="1:6" ht="15" customHeight="1">
      <c r="A58" s="100"/>
      <c r="B58" s="100"/>
      <c r="C58" s="100"/>
      <c r="D58" s="72">
        <f>SUM(D56:D57)</f>
        <v>19923</v>
      </c>
      <c r="E58" s="56"/>
      <c r="F58" s="72">
        <f>SUM(F56:F57)</f>
        <v>59167</v>
      </c>
    </row>
    <row r="59" spans="1:6" ht="15" customHeight="1">
      <c r="A59" s="100"/>
      <c r="B59" s="100" t="s">
        <v>63</v>
      </c>
      <c r="C59" s="100"/>
      <c r="D59" s="56"/>
      <c r="E59" s="56"/>
      <c r="F59" s="56"/>
    </row>
    <row r="60" spans="1:7" ht="15" customHeight="1">
      <c r="A60" s="100"/>
      <c r="B60" s="100" t="s">
        <v>177</v>
      </c>
      <c r="C60" s="100"/>
      <c r="D60" s="71">
        <v>-1811</v>
      </c>
      <c r="E60" s="56"/>
      <c r="F60" s="56">
        <v>-2007</v>
      </c>
      <c r="G60" s="100"/>
    </row>
    <row r="61" spans="1:7" ht="15" customHeight="1">
      <c r="A61" s="100"/>
      <c r="B61" s="100"/>
      <c r="C61" s="100"/>
      <c r="D61" s="62"/>
      <c r="E61" s="56"/>
      <c r="F61" s="56"/>
      <c r="G61" s="100"/>
    </row>
    <row r="62" spans="1:7" ht="15" customHeight="1" thickBot="1">
      <c r="A62" s="100"/>
      <c r="B62" s="100"/>
      <c r="C62" s="100"/>
      <c r="D62" s="119">
        <f>SUM(D58:D60)</f>
        <v>18112</v>
      </c>
      <c r="E62" s="56"/>
      <c r="F62" s="119">
        <f>SUM(F58:F60)</f>
        <v>57160</v>
      </c>
      <c r="G62" s="100">
        <f>+D62-D53</f>
        <v>0</v>
      </c>
    </row>
    <row r="63" spans="1:6" ht="15" customHeight="1">
      <c r="A63" s="104"/>
      <c r="C63" s="100"/>
      <c r="D63" s="202">
        <f>'BS'!C17-Cashflow!D58</f>
        <v>0</v>
      </c>
      <c r="E63" s="199"/>
      <c r="F63" s="202"/>
    </row>
    <row r="64" spans="1:6" ht="15" customHeight="1">
      <c r="A64" s="104"/>
      <c r="C64" s="100"/>
      <c r="D64" s="202">
        <f>D53-D62</f>
        <v>0</v>
      </c>
      <c r="E64" s="199"/>
      <c r="F64" s="202">
        <f>F53-F62</f>
        <v>0</v>
      </c>
    </row>
    <row r="65" spans="1:7" ht="45" customHeight="1">
      <c r="A65" s="220" t="s">
        <v>170</v>
      </c>
      <c r="B65" s="220"/>
      <c r="C65" s="220"/>
      <c r="D65" s="220"/>
      <c r="E65" s="220"/>
      <c r="F65" s="220"/>
      <c r="G65" s="100"/>
    </row>
    <row r="66" spans="1:7" ht="15" customHeight="1">
      <c r="A66" s="60"/>
      <c r="B66" s="60"/>
      <c r="C66" s="60"/>
      <c r="D66" s="121">
        <f>+D53-D62</f>
        <v>0</v>
      </c>
      <c r="E66" s="60"/>
      <c r="F66" s="121">
        <f>+F53-F62</f>
        <v>0</v>
      </c>
      <c r="G66" s="100"/>
    </row>
    <row r="67" spans="1:6" ht="15" customHeight="1">
      <c r="A67" s="60"/>
      <c r="B67" s="60"/>
      <c r="C67" s="60"/>
      <c r="D67" s="121">
        <f>D58-'BS'!C17</f>
        <v>0</v>
      </c>
      <c r="E67" s="60"/>
      <c r="F67" s="60"/>
    </row>
    <row r="68" spans="1:6" ht="15" customHeight="1">
      <c r="A68" s="60"/>
      <c r="B68" s="60"/>
      <c r="C68" s="60"/>
      <c r="D68" s="60"/>
      <c r="E68" s="60"/>
      <c r="F68" s="60"/>
    </row>
  </sheetData>
  <sheetProtection/>
  <mergeCells count="2">
    <mergeCell ref="A65:F65"/>
    <mergeCell ref="D5:F5"/>
  </mergeCells>
  <printOptions horizontalCentered="1"/>
  <pageMargins left="0.5" right="0.25" top="0.37" bottom="0.39" header="0.16" footer="0.14"/>
  <pageSetup horizontalDpi="600" verticalDpi="600" orientation="portrait" paperSize="9" scale="84"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dimension ref="A1:AI286"/>
  <sheetViews>
    <sheetView showGridLines="0" tabSelected="1" view="pageBreakPreview" zoomScaleSheetLayoutView="100" zoomScalePageLayoutView="0" workbookViewId="0" topLeftCell="A1">
      <selection activeCell="Q12" sqref="Q12"/>
    </sheetView>
  </sheetViews>
  <sheetFormatPr defaultColWidth="9.140625" defaultRowHeight="14.25" customHeight="1"/>
  <cols>
    <col min="1" max="1" width="4.140625" style="2" customWidth="1"/>
    <col min="2" max="2" width="3.00390625" style="2" customWidth="1"/>
    <col min="3" max="3" width="4.8515625" style="2" customWidth="1"/>
    <col min="4" max="4" width="22.28125" style="2" customWidth="1"/>
    <col min="5" max="5" width="10.421875" style="2" customWidth="1"/>
    <col min="6" max="6" width="1.7109375" style="2" customWidth="1"/>
    <col min="7" max="7" width="9.00390625" style="2" customWidth="1"/>
    <col min="8" max="8" width="1.421875" style="2" customWidth="1"/>
    <col min="9" max="9" width="12.421875" style="2" customWidth="1"/>
    <col min="10" max="10" width="1.421875" style="2" customWidth="1"/>
    <col min="11" max="11" width="13.00390625" style="2" customWidth="1"/>
    <col min="12" max="12" width="0.71875" style="2" customWidth="1"/>
    <col min="13" max="13" width="13.421875" style="2" customWidth="1"/>
    <col min="14" max="14" width="1.28515625" style="2" customWidth="1"/>
    <col min="15" max="15" width="13.8515625" style="2" customWidth="1"/>
    <col min="16" max="16" width="1.57421875" style="2" customWidth="1"/>
    <col min="17" max="17" width="10.140625" style="2" customWidth="1"/>
    <col min="18" max="18" width="11.8515625" style="2" bestFit="1" customWidth="1"/>
    <col min="19" max="19" width="9.140625" style="2" customWidth="1"/>
    <col min="20" max="20" width="10.7109375" style="2" bestFit="1" customWidth="1"/>
    <col min="21" max="16384" width="9.140625" style="2" customWidth="1"/>
  </cols>
  <sheetData>
    <row r="1" ht="14.25" customHeight="1">
      <c r="A1" s="1" t="s">
        <v>4</v>
      </c>
    </row>
    <row r="3" spans="1:15" ht="14.25" customHeight="1">
      <c r="A3" s="3">
        <v>1</v>
      </c>
      <c r="B3" s="3"/>
      <c r="C3" s="231" t="s">
        <v>65</v>
      </c>
      <c r="D3" s="231"/>
      <c r="E3" s="231"/>
      <c r="F3" s="231"/>
      <c r="G3" s="231"/>
      <c r="H3" s="231"/>
      <c r="I3" s="231"/>
      <c r="J3" s="231"/>
      <c r="K3" s="231"/>
      <c r="L3" s="231"/>
      <c r="M3" s="231"/>
      <c r="N3" s="231"/>
      <c r="O3" s="231"/>
    </row>
    <row r="4" spans="1:4" ht="14.25" customHeight="1">
      <c r="A4" s="3"/>
      <c r="B4" s="3"/>
      <c r="C4" s="3"/>
      <c r="D4" s="3"/>
    </row>
    <row r="5" spans="3:15" ht="60" customHeight="1">
      <c r="C5" s="235" t="s">
        <v>93</v>
      </c>
      <c r="D5" s="235"/>
      <c r="E5" s="235"/>
      <c r="F5" s="235"/>
      <c r="G5" s="235"/>
      <c r="H5" s="235"/>
      <c r="I5" s="235"/>
      <c r="J5" s="235"/>
      <c r="K5" s="235"/>
      <c r="L5" s="235"/>
      <c r="M5" s="235"/>
      <c r="N5" s="235"/>
      <c r="O5" s="235"/>
    </row>
    <row r="6" spans="3:15" ht="14.25" customHeight="1">
      <c r="C6" s="4"/>
      <c r="D6" s="4"/>
      <c r="E6" s="4"/>
      <c r="F6" s="4"/>
      <c r="G6" s="4"/>
      <c r="H6" s="4"/>
      <c r="I6" s="4"/>
      <c r="J6" s="4"/>
      <c r="K6" s="4"/>
      <c r="L6" s="4"/>
      <c r="M6" s="4"/>
      <c r="N6" s="4"/>
      <c r="O6" s="4"/>
    </row>
    <row r="7" spans="3:15" ht="58.5" customHeight="1">
      <c r="C7" s="235" t="s">
        <v>64</v>
      </c>
      <c r="D7" s="235"/>
      <c r="E7" s="235"/>
      <c r="F7" s="235"/>
      <c r="G7" s="235"/>
      <c r="H7" s="235"/>
      <c r="I7" s="235"/>
      <c r="J7" s="235"/>
      <c r="K7" s="235"/>
      <c r="L7" s="235"/>
      <c r="M7" s="235"/>
      <c r="N7" s="235"/>
      <c r="O7" s="235"/>
    </row>
    <row r="8" spans="3:15" ht="9" customHeight="1">
      <c r="C8" s="74"/>
      <c r="D8" s="74"/>
      <c r="E8" s="74"/>
      <c r="F8" s="74"/>
      <c r="G8" s="74"/>
      <c r="H8" s="74"/>
      <c r="I8" s="74"/>
      <c r="J8" s="74"/>
      <c r="K8" s="74"/>
      <c r="L8" s="74"/>
      <c r="M8" s="74"/>
      <c r="N8" s="74"/>
      <c r="O8" s="74"/>
    </row>
    <row r="9" spans="3:15" ht="75" customHeight="1">
      <c r="C9" s="235" t="s">
        <v>107</v>
      </c>
      <c r="D9" s="235"/>
      <c r="E9" s="235"/>
      <c r="F9" s="235"/>
      <c r="G9" s="235"/>
      <c r="H9" s="235"/>
      <c r="I9" s="235"/>
      <c r="J9" s="235"/>
      <c r="K9" s="235"/>
      <c r="L9" s="235"/>
      <c r="M9" s="235"/>
      <c r="N9" s="235"/>
      <c r="O9" s="235"/>
    </row>
    <row r="10" spans="3:15" ht="10.5" customHeight="1">
      <c r="C10" s="4"/>
      <c r="D10" s="4"/>
      <c r="E10" s="4"/>
      <c r="F10" s="4"/>
      <c r="G10" s="4"/>
      <c r="H10" s="4"/>
      <c r="I10" s="4"/>
      <c r="J10" s="4"/>
      <c r="K10" s="4"/>
      <c r="L10" s="4"/>
      <c r="M10" s="4"/>
      <c r="N10" s="4"/>
      <c r="O10" s="4"/>
    </row>
    <row r="11" spans="3:15" ht="63.75" customHeight="1">
      <c r="C11" s="235" t="s">
        <v>162</v>
      </c>
      <c r="D11" s="235"/>
      <c r="E11" s="235"/>
      <c r="F11" s="235"/>
      <c r="G11" s="235"/>
      <c r="H11" s="235"/>
      <c r="I11" s="235"/>
      <c r="J11" s="235"/>
      <c r="K11" s="235"/>
      <c r="L11" s="235"/>
      <c r="M11" s="235"/>
      <c r="N11" s="235"/>
      <c r="O11" s="235"/>
    </row>
    <row r="12" spans="3:15" ht="12" customHeight="1">
      <c r="C12" s="4"/>
      <c r="D12" s="4"/>
      <c r="E12" s="4"/>
      <c r="F12" s="4"/>
      <c r="G12" s="4"/>
      <c r="H12" s="4"/>
      <c r="I12" s="4"/>
      <c r="J12" s="4"/>
      <c r="K12" s="4"/>
      <c r="L12" s="4"/>
      <c r="M12" s="4"/>
      <c r="N12" s="4"/>
      <c r="O12" s="4"/>
    </row>
    <row r="13" spans="1:15" ht="22.5" customHeight="1">
      <c r="A13" s="3">
        <v>2</v>
      </c>
      <c r="B13" s="3"/>
      <c r="C13" s="231" t="s">
        <v>209</v>
      </c>
      <c r="D13" s="231"/>
      <c r="E13" s="231"/>
      <c r="F13" s="231"/>
      <c r="G13" s="231"/>
      <c r="H13" s="231"/>
      <c r="I13" s="231"/>
      <c r="J13" s="231"/>
      <c r="K13" s="231"/>
      <c r="L13" s="231"/>
      <c r="M13" s="231"/>
      <c r="N13" s="231"/>
      <c r="O13" s="231"/>
    </row>
    <row r="14" spans="1:15" ht="13.5" customHeight="1">
      <c r="A14" s="3"/>
      <c r="B14" s="3"/>
      <c r="C14" s="15"/>
      <c r="D14" s="15"/>
      <c r="E14" s="15"/>
      <c r="F14" s="15"/>
      <c r="G14" s="15"/>
      <c r="H14" s="15"/>
      <c r="I14" s="15"/>
      <c r="J14" s="15"/>
      <c r="K14" s="15"/>
      <c r="L14" s="15"/>
      <c r="M14" s="15"/>
      <c r="N14" s="15"/>
      <c r="O14" s="15"/>
    </row>
    <row r="15" spans="3:29" ht="57" customHeight="1">
      <c r="C15" s="235" t="s">
        <v>219</v>
      </c>
      <c r="D15" s="235"/>
      <c r="E15" s="235"/>
      <c r="F15" s="235"/>
      <c r="G15" s="235"/>
      <c r="H15" s="235"/>
      <c r="I15" s="235"/>
      <c r="J15" s="235"/>
      <c r="K15" s="235"/>
      <c r="L15" s="235"/>
      <c r="M15" s="235"/>
      <c r="N15" s="235"/>
      <c r="O15" s="235"/>
      <c r="Q15" s="235"/>
      <c r="R15" s="235"/>
      <c r="S15" s="235"/>
      <c r="T15" s="235"/>
      <c r="U15" s="235"/>
      <c r="V15" s="235"/>
      <c r="W15" s="235"/>
      <c r="X15" s="235"/>
      <c r="Y15" s="235"/>
      <c r="Z15" s="235"/>
      <c r="AA15" s="235"/>
      <c r="AB15" s="235"/>
      <c r="AC15" s="235"/>
    </row>
    <row r="16" spans="3:29" ht="6.75" customHeight="1">
      <c r="C16" s="4"/>
      <c r="D16" s="4"/>
      <c r="E16" s="4"/>
      <c r="F16" s="4"/>
      <c r="G16" s="4"/>
      <c r="H16" s="4"/>
      <c r="I16" s="4"/>
      <c r="J16" s="4"/>
      <c r="K16" s="4"/>
      <c r="L16" s="4"/>
      <c r="M16" s="4"/>
      <c r="N16" s="4"/>
      <c r="O16" s="4"/>
      <c r="Q16" s="4"/>
      <c r="R16" s="4"/>
      <c r="S16" s="4"/>
      <c r="T16" s="4"/>
      <c r="U16" s="4"/>
      <c r="V16" s="4"/>
      <c r="W16" s="4"/>
      <c r="X16" s="4"/>
      <c r="Y16" s="4"/>
      <c r="Z16" s="4"/>
      <c r="AA16" s="4"/>
      <c r="AB16" s="4"/>
      <c r="AC16" s="4"/>
    </row>
    <row r="17" spans="3:29" ht="51" customHeight="1">
      <c r="C17" s="235" t="s">
        <v>220</v>
      </c>
      <c r="D17" s="235"/>
      <c r="E17" s="235"/>
      <c r="F17" s="235"/>
      <c r="G17" s="235"/>
      <c r="H17" s="235"/>
      <c r="I17" s="235"/>
      <c r="J17" s="235"/>
      <c r="K17" s="235"/>
      <c r="L17" s="235"/>
      <c r="M17" s="235"/>
      <c r="N17" s="235"/>
      <c r="O17" s="235"/>
      <c r="Q17" s="4"/>
      <c r="R17" s="4"/>
      <c r="S17" s="4"/>
      <c r="T17" s="4"/>
      <c r="U17" s="4"/>
      <c r="V17" s="4"/>
      <c r="W17" s="4"/>
      <c r="X17" s="4"/>
      <c r="Y17" s="4"/>
      <c r="Z17" s="4"/>
      <c r="AA17" s="4"/>
      <c r="AB17" s="4"/>
      <c r="AC17" s="4"/>
    </row>
    <row r="18" spans="3:29" ht="28.5" customHeight="1">
      <c r="C18" s="220" t="s">
        <v>212</v>
      </c>
      <c r="D18" s="220"/>
      <c r="E18" s="220"/>
      <c r="F18" s="220"/>
      <c r="G18" s="220"/>
      <c r="H18" s="220"/>
      <c r="I18" s="220"/>
      <c r="J18" s="220"/>
      <c r="K18" s="220"/>
      <c r="L18" s="220"/>
      <c r="M18" s="220"/>
      <c r="N18" s="220"/>
      <c r="O18" s="220"/>
      <c r="Q18" s="4"/>
      <c r="R18" s="4"/>
      <c r="S18" s="4"/>
      <c r="T18" s="4"/>
      <c r="U18" s="4"/>
      <c r="V18" s="4"/>
      <c r="W18" s="4"/>
      <c r="X18" s="4"/>
      <c r="Y18" s="4"/>
      <c r="Z18" s="4"/>
      <c r="AA18" s="4"/>
      <c r="AB18" s="4"/>
      <c r="AC18" s="4"/>
    </row>
    <row r="19" spans="3:29" ht="34.5" customHeight="1">
      <c r="C19" s="235" t="s">
        <v>211</v>
      </c>
      <c r="D19" s="213"/>
      <c r="E19" s="213"/>
      <c r="F19" s="213"/>
      <c r="G19" s="213"/>
      <c r="H19" s="213"/>
      <c r="I19" s="213"/>
      <c r="J19" s="213"/>
      <c r="K19" s="213"/>
      <c r="L19" s="213"/>
      <c r="M19" s="213"/>
      <c r="N19" s="213"/>
      <c r="O19" s="213"/>
      <c r="Q19" s="4"/>
      <c r="R19" s="4"/>
      <c r="S19" s="4"/>
      <c r="T19" s="4"/>
      <c r="U19" s="4"/>
      <c r="V19" s="4"/>
      <c r="W19" s="4"/>
      <c r="X19" s="4"/>
      <c r="Y19" s="4"/>
      <c r="Z19" s="4"/>
      <c r="AA19" s="4"/>
      <c r="AB19" s="4"/>
      <c r="AC19" s="4"/>
    </row>
    <row r="20" spans="3:29" ht="60.75" customHeight="1">
      <c r="C20" s="235" t="s">
        <v>232</v>
      </c>
      <c r="D20" s="217"/>
      <c r="E20" s="217"/>
      <c r="F20" s="217"/>
      <c r="G20" s="217"/>
      <c r="H20" s="217"/>
      <c r="I20" s="217"/>
      <c r="J20" s="217"/>
      <c r="K20" s="217"/>
      <c r="L20" s="217"/>
      <c r="M20" s="217"/>
      <c r="N20" s="217"/>
      <c r="O20" s="217"/>
      <c r="Q20" s="4"/>
      <c r="R20" s="4"/>
      <c r="S20" s="4"/>
      <c r="T20" s="4"/>
      <c r="U20" s="4"/>
      <c r="V20" s="4"/>
      <c r="W20" s="4"/>
      <c r="X20" s="4"/>
      <c r="Y20" s="4"/>
      <c r="Z20" s="4"/>
      <c r="AA20" s="4"/>
      <c r="AB20" s="4"/>
      <c r="AC20" s="4"/>
    </row>
    <row r="21" spans="3:29" ht="13.5" customHeight="1">
      <c r="C21" s="11"/>
      <c r="D21" s="4"/>
      <c r="E21" s="4"/>
      <c r="F21" s="4"/>
      <c r="G21" s="4"/>
      <c r="H21" s="4"/>
      <c r="I21" s="4"/>
      <c r="J21" s="4"/>
      <c r="K21" s="4"/>
      <c r="L21" s="4"/>
      <c r="M21" s="4"/>
      <c r="N21" s="4"/>
      <c r="O21" s="4"/>
      <c r="Q21" s="4"/>
      <c r="R21" s="4"/>
      <c r="S21" s="4"/>
      <c r="T21" s="4"/>
      <c r="U21" s="4"/>
      <c r="V21" s="4"/>
      <c r="W21" s="4"/>
      <c r="X21" s="4"/>
      <c r="Y21" s="4"/>
      <c r="Z21" s="4"/>
      <c r="AA21" s="4"/>
      <c r="AB21" s="4"/>
      <c r="AC21" s="4"/>
    </row>
    <row r="22" spans="3:29" ht="21.75" customHeight="1">
      <c r="C22" s="214" t="s">
        <v>213</v>
      </c>
      <c r="D22" s="215"/>
      <c r="E22" s="215"/>
      <c r="F22" s="215"/>
      <c r="G22" s="215"/>
      <c r="H22" s="215"/>
      <c r="I22" s="215"/>
      <c r="J22" s="215"/>
      <c r="K22" s="215"/>
      <c r="L22" s="215"/>
      <c r="M22" s="215"/>
      <c r="N22" s="215"/>
      <c r="O22" s="215"/>
      <c r="Q22" s="4"/>
      <c r="R22" s="4"/>
      <c r="S22" s="4"/>
      <c r="T22" s="4"/>
      <c r="U22" s="4"/>
      <c r="V22" s="4"/>
      <c r="W22" s="4"/>
      <c r="X22" s="4"/>
      <c r="Y22" s="4"/>
      <c r="Z22" s="4"/>
      <c r="AA22" s="4"/>
      <c r="AB22" s="4"/>
      <c r="AC22" s="4"/>
    </row>
    <row r="23" spans="3:29" ht="21" customHeight="1">
      <c r="C23" s="220" t="s">
        <v>221</v>
      </c>
      <c r="D23" s="213"/>
      <c r="E23" s="213"/>
      <c r="F23" s="213"/>
      <c r="G23" s="213"/>
      <c r="H23" s="213"/>
      <c r="I23" s="213"/>
      <c r="J23" s="213"/>
      <c r="K23" s="213"/>
      <c r="L23" s="213"/>
      <c r="M23" s="213"/>
      <c r="N23" s="213"/>
      <c r="O23" s="213"/>
      <c r="Q23" s="4"/>
      <c r="R23" s="4"/>
      <c r="S23" s="4"/>
      <c r="T23" s="4"/>
      <c r="U23" s="4"/>
      <c r="V23" s="4"/>
      <c r="W23" s="4"/>
      <c r="X23" s="4"/>
      <c r="Y23" s="4"/>
      <c r="Z23" s="4"/>
      <c r="AA23" s="4"/>
      <c r="AB23" s="4"/>
      <c r="AC23" s="4"/>
    </row>
    <row r="24" spans="3:29" ht="80.25" customHeight="1">
      <c r="C24" s="235" t="s">
        <v>251</v>
      </c>
      <c r="D24" s="275"/>
      <c r="E24" s="275"/>
      <c r="F24" s="275"/>
      <c r="G24" s="275"/>
      <c r="H24" s="275"/>
      <c r="I24" s="275"/>
      <c r="J24" s="275"/>
      <c r="K24" s="275"/>
      <c r="L24" s="275"/>
      <c r="M24" s="275"/>
      <c r="N24" s="275"/>
      <c r="O24" s="275"/>
      <c r="Q24" s="4"/>
      <c r="R24" s="4"/>
      <c r="S24" s="4"/>
      <c r="T24" s="4"/>
      <c r="U24" s="4"/>
      <c r="V24" s="4"/>
      <c r="W24" s="4"/>
      <c r="X24" s="4"/>
      <c r="Y24" s="4"/>
      <c r="Z24" s="4"/>
      <c r="AA24" s="4"/>
      <c r="AB24" s="4"/>
      <c r="AC24" s="4"/>
    </row>
    <row r="25" spans="3:29" ht="18.75" customHeight="1">
      <c r="C25" s="220" t="s">
        <v>222</v>
      </c>
      <c r="D25" s="213"/>
      <c r="E25" s="213"/>
      <c r="F25" s="213"/>
      <c r="G25" s="213"/>
      <c r="H25" s="213"/>
      <c r="I25" s="213"/>
      <c r="J25" s="213"/>
      <c r="K25" s="213"/>
      <c r="L25" s="213"/>
      <c r="M25" s="213"/>
      <c r="N25" s="213"/>
      <c r="O25" s="213"/>
      <c r="Q25" s="4"/>
      <c r="R25" s="4"/>
      <c r="S25" s="4"/>
      <c r="T25" s="4"/>
      <c r="U25" s="4"/>
      <c r="V25" s="4"/>
      <c r="W25" s="4"/>
      <c r="X25" s="4"/>
      <c r="Y25" s="4"/>
      <c r="Z25" s="4"/>
      <c r="AA25" s="4"/>
      <c r="AB25" s="4"/>
      <c r="AC25" s="4"/>
    </row>
    <row r="26" spans="3:29" ht="30.75" customHeight="1">
      <c r="C26" s="235" t="s">
        <v>223</v>
      </c>
      <c r="D26" s="255"/>
      <c r="E26" s="255"/>
      <c r="F26" s="255"/>
      <c r="G26" s="255"/>
      <c r="H26" s="255"/>
      <c r="I26" s="255"/>
      <c r="J26" s="255"/>
      <c r="K26" s="255"/>
      <c r="L26" s="255"/>
      <c r="M26" s="255"/>
      <c r="N26" s="255"/>
      <c r="O26" s="255"/>
      <c r="Q26" s="4"/>
      <c r="R26" s="4"/>
      <c r="S26" s="4"/>
      <c r="T26" s="4"/>
      <c r="U26" s="4"/>
      <c r="V26" s="4"/>
      <c r="W26" s="4"/>
      <c r="X26" s="4"/>
      <c r="Y26" s="4"/>
      <c r="Z26" s="4"/>
      <c r="AA26" s="4"/>
      <c r="AB26" s="4"/>
      <c r="AC26" s="4"/>
    </row>
    <row r="27" spans="3:29" ht="32.25" customHeight="1">
      <c r="C27" s="177" t="s">
        <v>228</v>
      </c>
      <c r="D27" s="260" t="s">
        <v>230</v>
      </c>
      <c r="E27" s="260"/>
      <c r="F27" s="260"/>
      <c r="G27" s="260"/>
      <c r="H27" s="260"/>
      <c r="I27" s="260"/>
      <c r="J27" s="260"/>
      <c r="K27" s="260"/>
      <c r="L27" s="260"/>
      <c r="M27" s="260"/>
      <c r="N27" s="260"/>
      <c r="O27" s="260"/>
      <c r="Q27" s="216"/>
      <c r="R27" s="213"/>
      <c r="S27" s="213"/>
      <c r="T27" s="213"/>
      <c r="U27" s="213"/>
      <c r="V27" s="213"/>
      <c r="W27" s="213"/>
      <c r="X27" s="213"/>
      <c r="Y27" s="213"/>
      <c r="Z27" s="213"/>
      <c r="AA27" s="213"/>
      <c r="AB27" s="213"/>
      <c r="AC27" s="213"/>
    </row>
    <row r="28" spans="3:29" ht="34.5" customHeight="1">
      <c r="C28" s="177" t="s">
        <v>229</v>
      </c>
      <c r="D28" s="260" t="s">
        <v>231</v>
      </c>
      <c r="E28" s="213"/>
      <c r="F28" s="213"/>
      <c r="G28" s="213"/>
      <c r="H28" s="213"/>
      <c r="I28" s="213"/>
      <c r="J28" s="213"/>
      <c r="K28" s="213"/>
      <c r="L28" s="213"/>
      <c r="M28" s="213"/>
      <c r="N28" s="213"/>
      <c r="O28" s="213"/>
      <c r="Q28" s="216"/>
      <c r="R28" s="213"/>
      <c r="S28" s="213"/>
      <c r="T28" s="213"/>
      <c r="U28" s="213"/>
      <c r="V28" s="213"/>
      <c r="W28" s="213"/>
      <c r="X28" s="213"/>
      <c r="Y28" s="213"/>
      <c r="Z28" s="213"/>
      <c r="AA28" s="213"/>
      <c r="AB28" s="213"/>
      <c r="AC28" s="213"/>
    </row>
    <row r="29" spans="3:29" ht="12" customHeight="1">
      <c r="C29" s="4"/>
      <c r="D29" s="176"/>
      <c r="E29" s="176"/>
      <c r="F29" s="176"/>
      <c r="G29" s="176"/>
      <c r="H29" s="176"/>
      <c r="I29" s="176"/>
      <c r="J29" s="176"/>
      <c r="K29" s="176"/>
      <c r="L29" s="176"/>
      <c r="M29" s="176"/>
      <c r="N29" s="176"/>
      <c r="O29" s="176"/>
      <c r="Q29" s="4"/>
      <c r="R29" s="4"/>
      <c r="S29" s="4"/>
      <c r="T29" s="4"/>
      <c r="U29" s="4"/>
      <c r="V29" s="4"/>
      <c r="W29" s="4"/>
      <c r="X29" s="4"/>
      <c r="Y29" s="4"/>
      <c r="Z29" s="4"/>
      <c r="AA29" s="4"/>
      <c r="AB29" s="4"/>
      <c r="AC29" s="4"/>
    </row>
    <row r="30" spans="3:29" ht="45.75" customHeight="1">
      <c r="C30" s="235" t="s">
        <v>224</v>
      </c>
      <c r="D30" s="217"/>
      <c r="E30" s="217"/>
      <c r="F30" s="217"/>
      <c r="G30" s="217"/>
      <c r="H30" s="217"/>
      <c r="I30" s="217"/>
      <c r="J30" s="217"/>
      <c r="K30" s="217"/>
      <c r="L30" s="217"/>
      <c r="M30" s="217"/>
      <c r="N30" s="217"/>
      <c r="O30" s="217"/>
      <c r="Q30" s="4"/>
      <c r="R30" s="4"/>
      <c r="S30" s="4"/>
      <c r="T30" s="4"/>
      <c r="U30" s="4"/>
      <c r="V30" s="4"/>
      <c r="W30" s="4"/>
      <c r="X30" s="4"/>
      <c r="Y30" s="4"/>
      <c r="Z30" s="4"/>
      <c r="AA30" s="4"/>
      <c r="AB30" s="4"/>
      <c r="AC30" s="4"/>
    </row>
    <row r="31" spans="3:29" ht="13.5" customHeight="1">
      <c r="C31" s="11"/>
      <c r="D31" s="4"/>
      <c r="E31" s="4"/>
      <c r="F31" s="4"/>
      <c r="G31" s="4"/>
      <c r="H31" s="4"/>
      <c r="I31" s="4"/>
      <c r="J31" s="4"/>
      <c r="K31" s="4"/>
      <c r="L31" s="4"/>
      <c r="M31" s="4"/>
      <c r="N31" s="4"/>
      <c r="O31" s="4"/>
      <c r="Q31" s="4"/>
      <c r="R31" s="4"/>
      <c r="S31" s="4"/>
      <c r="T31" s="4"/>
      <c r="U31" s="4"/>
      <c r="V31" s="4"/>
      <c r="W31" s="4"/>
      <c r="X31" s="4"/>
      <c r="Y31" s="4"/>
      <c r="Z31" s="4"/>
      <c r="AA31" s="4"/>
      <c r="AB31" s="4"/>
      <c r="AC31" s="4"/>
    </row>
    <row r="32" spans="3:29" ht="21" customHeight="1">
      <c r="C32" s="214" t="s">
        <v>216</v>
      </c>
      <c r="D32" s="215"/>
      <c r="E32" s="215"/>
      <c r="F32" s="215"/>
      <c r="G32" s="215"/>
      <c r="H32" s="215"/>
      <c r="I32" s="215"/>
      <c r="J32" s="215"/>
      <c r="K32" s="215"/>
      <c r="L32" s="215"/>
      <c r="M32" s="215"/>
      <c r="N32" s="215"/>
      <c r="O32" s="215"/>
      <c r="Q32" s="4"/>
      <c r="R32" s="4"/>
      <c r="S32" s="4"/>
      <c r="T32" s="4"/>
      <c r="U32" s="4"/>
      <c r="V32" s="4"/>
      <c r="W32" s="4"/>
      <c r="X32" s="4"/>
      <c r="Y32" s="4"/>
      <c r="Z32" s="4"/>
      <c r="AA32" s="4"/>
      <c r="AB32" s="4"/>
      <c r="AC32" s="4"/>
    </row>
    <row r="33" spans="3:29" ht="22.5" customHeight="1">
      <c r="C33" s="220" t="s">
        <v>214</v>
      </c>
      <c r="D33" s="278"/>
      <c r="E33" s="278"/>
      <c r="F33" s="278"/>
      <c r="G33" s="278"/>
      <c r="H33" s="278"/>
      <c r="I33" s="278"/>
      <c r="J33" s="278"/>
      <c r="K33" s="278"/>
      <c r="L33" s="278"/>
      <c r="M33" s="278"/>
      <c r="N33" s="278"/>
      <c r="O33" s="278"/>
      <c r="Q33" s="4"/>
      <c r="R33" s="4"/>
      <c r="S33" s="4"/>
      <c r="T33" s="4"/>
      <c r="U33" s="4"/>
      <c r="V33" s="4"/>
      <c r="W33" s="4"/>
      <c r="X33" s="4"/>
      <c r="Y33" s="4"/>
      <c r="Z33" s="4"/>
      <c r="AA33" s="4"/>
      <c r="AB33" s="4"/>
      <c r="AC33" s="4"/>
    </row>
    <row r="34" spans="3:29" ht="76.5" customHeight="1">
      <c r="C34" s="235" t="s">
        <v>217</v>
      </c>
      <c r="D34" s="255"/>
      <c r="E34" s="255"/>
      <c r="F34" s="255"/>
      <c r="G34" s="255"/>
      <c r="H34" s="255"/>
      <c r="I34" s="255"/>
      <c r="J34" s="255"/>
      <c r="K34" s="255"/>
      <c r="L34" s="255"/>
      <c r="M34" s="255"/>
      <c r="N34" s="255"/>
      <c r="O34" s="255"/>
      <c r="Q34" s="4"/>
      <c r="R34" s="4"/>
      <c r="S34" s="4"/>
      <c r="T34" s="4"/>
      <c r="U34" s="4"/>
      <c r="V34" s="4"/>
      <c r="W34" s="4"/>
      <c r="X34" s="4"/>
      <c r="Y34" s="4"/>
      <c r="Z34" s="4"/>
      <c r="AA34" s="4"/>
      <c r="AB34" s="4"/>
      <c r="AC34" s="4"/>
    </row>
    <row r="35" spans="3:15" ht="14.25" customHeight="1">
      <c r="C35" s="133"/>
      <c r="D35" s="74"/>
      <c r="E35" s="74"/>
      <c r="F35" s="74"/>
      <c r="G35" s="74"/>
      <c r="H35" s="74"/>
      <c r="I35" s="74"/>
      <c r="J35" s="74"/>
      <c r="K35" s="74"/>
      <c r="L35" s="74"/>
      <c r="M35" s="74"/>
      <c r="N35" s="74"/>
      <c r="O35" s="74"/>
    </row>
    <row r="36" spans="1:17" ht="14.25" customHeight="1">
      <c r="A36" s="3">
        <v>3</v>
      </c>
      <c r="B36" s="3"/>
      <c r="C36" s="3" t="s">
        <v>125</v>
      </c>
      <c r="D36" s="3"/>
      <c r="Q36" s="3"/>
    </row>
    <row r="37" spans="1:13" ht="14.25" customHeight="1">
      <c r="A37" s="3"/>
      <c r="B37" s="3"/>
      <c r="C37" s="4"/>
      <c r="D37" s="4"/>
      <c r="G37" s="234"/>
      <c r="H37" s="234"/>
      <c r="I37" s="234"/>
      <c r="K37" s="234"/>
      <c r="L37" s="234"/>
      <c r="M37" s="234"/>
    </row>
    <row r="38" spans="1:15" ht="30" customHeight="1">
      <c r="A38" s="3"/>
      <c r="B38" s="3"/>
      <c r="C38" s="235" t="s">
        <v>163</v>
      </c>
      <c r="D38" s="235"/>
      <c r="E38" s="235"/>
      <c r="F38" s="235"/>
      <c r="G38" s="235"/>
      <c r="H38" s="235"/>
      <c r="I38" s="235"/>
      <c r="J38" s="235"/>
      <c r="K38" s="235"/>
      <c r="L38" s="235"/>
      <c r="M38" s="235"/>
      <c r="N38" s="235"/>
      <c r="O38" s="235"/>
    </row>
    <row r="39" spans="1:13" ht="14.25" customHeight="1">
      <c r="A39" s="3"/>
      <c r="B39" s="3"/>
      <c r="C39" s="4"/>
      <c r="D39" s="4"/>
      <c r="G39" s="7"/>
      <c r="H39" s="7"/>
      <c r="I39" s="8"/>
      <c r="K39" s="7"/>
      <c r="L39" s="7"/>
      <c r="M39" s="7"/>
    </row>
    <row r="40" spans="1:17" ht="14.25" customHeight="1">
      <c r="A40" s="3">
        <v>4</v>
      </c>
      <c r="B40" s="3"/>
      <c r="C40" s="3" t="s">
        <v>29</v>
      </c>
      <c r="D40" s="3"/>
      <c r="Q40" s="3"/>
    </row>
    <row r="41" spans="1:4" ht="14.25" customHeight="1">
      <c r="A41" s="3"/>
      <c r="B41" s="3"/>
      <c r="C41" s="3"/>
      <c r="D41" s="3"/>
    </row>
    <row r="42" spans="1:15" ht="30" customHeight="1">
      <c r="A42" s="3"/>
      <c r="B42" s="3"/>
      <c r="C42" s="235" t="s">
        <v>137</v>
      </c>
      <c r="D42" s="235"/>
      <c r="E42" s="235"/>
      <c r="F42" s="235"/>
      <c r="G42" s="235"/>
      <c r="H42" s="235"/>
      <c r="I42" s="235"/>
      <c r="J42" s="235"/>
      <c r="K42" s="235"/>
      <c r="L42" s="235"/>
      <c r="M42" s="235"/>
      <c r="N42" s="235"/>
      <c r="O42" s="235"/>
    </row>
    <row r="43" spans="1:15" ht="14.25" customHeight="1">
      <c r="A43" s="3"/>
      <c r="B43" s="3"/>
      <c r="C43" s="9"/>
      <c r="D43" s="9"/>
      <c r="E43" s="9"/>
      <c r="F43" s="9"/>
      <c r="G43" s="9"/>
      <c r="H43" s="9"/>
      <c r="I43" s="9"/>
      <c r="J43" s="9"/>
      <c r="K43" s="9"/>
      <c r="L43" s="9"/>
      <c r="M43" s="9"/>
      <c r="N43" s="9"/>
      <c r="O43" s="9"/>
    </row>
    <row r="44" spans="1:15" ht="14.25" customHeight="1">
      <c r="A44" s="3">
        <v>5</v>
      </c>
      <c r="C44" s="221" t="s">
        <v>66</v>
      </c>
      <c r="D44" s="221"/>
      <c r="E44" s="221"/>
      <c r="F44" s="221"/>
      <c r="G44" s="221"/>
      <c r="H44" s="221"/>
      <c r="I44" s="221"/>
      <c r="J44" s="221"/>
      <c r="K44" s="221"/>
      <c r="L44" s="221"/>
      <c r="M44" s="221"/>
      <c r="N44" s="221"/>
      <c r="O44" s="221"/>
    </row>
    <row r="45" spans="3:13" ht="14.25" customHeight="1">
      <c r="C45" s="4"/>
      <c r="D45" s="4"/>
      <c r="E45" s="4"/>
      <c r="F45" s="4"/>
      <c r="G45" s="4"/>
      <c r="H45" s="4"/>
      <c r="I45" s="4"/>
      <c r="J45" s="4"/>
      <c r="K45" s="4"/>
      <c r="L45" s="4"/>
      <c r="M45" s="4"/>
    </row>
    <row r="46" spans="3:32" ht="20.25" customHeight="1">
      <c r="C46" s="235" t="s">
        <v>164</v>
      </c>
      <c r="D46" s="235"/>
      <c r="E46" s="235"/>
      <c r="F46" s="235"/>
      <c r="G46" s="235"/>
      <c r="H46" s="235"/>
      <c r="I46" s="235"/>
      <c r="J46" s="235"/>
      <c r="K46" s="235"/>
      <c r="L46" s="235"/>
      <c r="M46" s="235"/>
      <c r="N46" s="235"/>
      <c r="O46" s="235"/>
      <c r="Q46" s="235"/>
      <c r="R46" s="210"/>
      <c r="S46" s="210"/>
      <c r="T46" s="210"/>
      <c r="U46" s="210"/>
      <c r="V46" s="210"/>
      <c r="W46" s="210"/>
      <c r="X46" s="210"/>
      <c r="Y46" s="210"/>
      <c r="Z46" s="210"/>
      <c r="AA46" s="210"/>
      <c r="AB46" s="210"/>
      <c r="AC46" s="210"/>
      <c r="AD46" s="210"/>
      <c r="AE46" s="210"/>
      <c r="AF46" s="210"/>
    </row>
    <row r="47" spans="3:17" ht="9.75" customHeight="1">
      <c r="C47" s="10"/>
      <c r="D47" s="60"/>
      <c r="E47" s="60"/>
      <c r="F47" s="60"/>
      <c r="G47" s="60"/>
      <c r="H47" s="60"/>
      <c r="I47" s="60"/>
      <c r="J47" s="60"/>
      <c r="K47" s="60"/>
      <c r="L47" s="60"/>
      <c r="M47" s="60"/>
      <c r="N47" s="60"/>
      <c r="O47" s="60"/>
      <c r="P47" s="60"/>
      <c r="Q47" s="60"/>
    </row>
    <row r="48" spans="1:17" ht="28.5" customHeight="1">
      <c r="A48" s="61">
        <v>6</v>
      </c>
      <c r="C48" s="220" t="s">
        <v>44</v>
      </c>
      <c r="D48" s="221"/>
      <c r="E48" s="221"/>
      <c r="F48" s="221"/>
      <c r="G48" s="221"/>
      <c r="H48" s="221"/>
      <c r="I48" s="221"/>
      <c r="J48" s="221"/>
      <c r="K48" s="221"/>
      <c r="L48" s="221"/>
      <c r="M48" s="221"/>
      <c r="N48" s="210"/>
      <c r="O48" s="210"/>
      <c r="P48" s="60"/>
      <c r="Q48" s="60"/>
    </row>
    <row r="49" spans="1:17" ht="14.25" customHeight="1">
      <c r="A49" s="3"/>
      <c r="C49" s="11"/>
      <c r="D49" s="96"/>
      <c r="E49" s="96"/>
      <c r="F49" s="96"/>
      <c r="G49" s="96"/>
      <c r="H49" s="96"/>
      <c r="I49" s="96"/>
      <c r="J49" s="96"/>
      <c r="K49" s="96"/>
      <c r="L49" s="96"/>
      <c r="M49" s="96"/>
      <c r="N49" s="60"/>
      <c r="O49" s="60"/>
      <c r="P49" s="60"/>
      <c r="Q49" s="60"/>
    </row>
    <row r="50" spans="3:17" ht="14.25" customHeight="1">
      <c r="C50" s="235" t="s">
        <v>249</v>
      </c>
      <c r="D50" s="235"/>
      <c r="E50" s="235"/>
      <c r="F50" s="235"/>
      <c r="G50" s="235"/>
      <c r="H50" s="235"/>
      <c r="I50" s="235"/>
      <c r="J50" s="235"/>
      <c r="K50" s="235"/>
      <c r="L50" s="235"/>
      <c r="M50" s="235"/>
      <c r="N50" s="235"/>
      <c r="O50" s="235"/>
      <c r="P50" s="60"/>
      <c r="Q50" s="60"/>
    </row>
    <row r="51" spans="3:17" ht="14.25" customHeight="1">
      <c r="C51" s="4"/>
      <c r="D51" s="4"/>
      <c r="E51" s="4"/>
      <c r="F51" s="4"/>
      <c r="G51" s="4"/>
      <c r="H51" s="4"/>
      <c r="I51" s="4"/>
      <c r="J51" s="4"/>
      <c r="K51" s="4"/>
      <c r="L51" s="4"/>
      <c r="M51" s="4"/>
      <c r="N51" s="4"/>
      <c r="O51" s="4"/>
      <c r="P51" s="60"/>
      <c r="Q51" s="60"/>
    </row>
    <row r="52" spans="1:32" ht="14.25" customHeight="1">
      <c r="A52" s="3">
        <v>7</v>
      </c>
      <c r="B52" s="3"/>
      <c r="C52" s="3" t="s">
        <v>43</v>
      </c>
      <c r="D52" s="3"/>
      <c r="Q52" s="235"/>
      <c r="R52" s="209"/>
      <c r="S52" s="209"/>
      <c r="T52" s="209"/>
      <c r="U52" s="209"/>
      <c r="V52" s="209"/>
      <c r="W52" s="209"/>
      <c r="X52" s="209"/>
      <c r="Y52" s="209"/>
      <c r="Z52" s="209"/>
      <c r="AA52" s="209"/>
      <c r="AB52" s="209"/>
      <c r="AC52" s="209"/>
      <c r="AD52" s="209"/>
      <c r="AE52" s="209"/>
      <c r="AF52" s="209"/>
    </row>
    <row r="53" spans="1:4" ht="14.25" customHeight="1">
      <c r="A53" s="3"/>
      <c r="B53" s="3"/>
      <c r="C53" s="3"/>
      <c r="D53" s="3"/>
    </row>
    <row r="54" spans="3:32" ht="61.5" customHeight="1">
      <c r="C54" s="235" t="s">
        <v>286</v>
      </c>
      <c r="D54" s="209"/>
      <c r="E54" s="209"/>
      <c r="F54" s="209"/>
      <c r="G54" s="209"/>
      <c r="H54" s="209"/>
      <c r="I54" s="209"/>
      <c r="J54" s="209"/>
      <c r="K54" s="209"/>
      <c r="L54" s="209"/>
      <c r="M54" s="209"/>
      <c r="N54" s="209"/>
      <c r="O54" s="209"/>
      <c r="Q54" s="12"/>
      <c r="R54" s="12"/>
      <c r="S54" s="12"/>
      <c r="T54" s="12"/>
      <c r="U54" s="13"/>
      <c r="V54" s="13"/>
      <c r="Y54" s="234"/>
      <c r="Z54" s="234"/>
      <c r="AA54" s="234"/>
      <c r="AC54" s="257"/>
      <c r="AD54" s="257"/>
      <c r="AE54" s="257"/>
      <c r="AF54" s="210"/>
    </row>
    <row r="55" spans="3:32" ht="15.75" customHeight="1">
      <c r="C55" s="4"/>
      <c r="D55" s="14"/>
      <c r="E55" s="14"/>
      <c r="F55" s="14"/>
      <c r="G55" s="14"/>
      <c r="H55" s="14"/>
      <c r="I55" s="14"/>
      <c r="J55" s="14"/>
      <c r="K55" s="14"/>
      <c r="L55" s="14"/>
      <c r="M55" s="14"/>
      <c r="N55" s="14"/>
      <c r="O55" s="14"/>
      <c r="Q55" s="12"/>
      <c r="R55" s="12"/>
      <c r="S55" s="12"/>
      <c r="T55" s="12"/>
      <c r="U55" s="13"/>
      <c r="V55" s="13"/>
      <c r="Y55" s="6"/>
      <c r="Z55" s="6"/>
      <c r="AA55" s="6"/>
      <c r="AC55" s="27"/>
      <c r="AD55" s="27"/>
      <c r="AE55" s="27"/>
      <c r="AF55" s="60"/>
    </row>
    <row r="56" spans="3:32" ht="15" customHeight="1">
      <c r="C56" s="235" t="s">
        <v>287</v>
      </c>
      <c r="D56" s="213"/>
      <c r="E56" s="213"/>
      <c r="F56" s="14"/>
      <c r="G56" s="195">
        <v>1.52</v>
      </c>
      <c r="H56" s="14"/>
      <c r="I56" s="14"/>
      <c r="J56" s="14"/>
      <c r="K56" s="14"/>
      <c r="L56" s="14"/>
      <c r="M56" s="14"/>
      <c r="N56" s="14"/>
      <c r="O56" s="14"/>
      <c r="Q56" s="12"/>
      <c r="R56" s="12"/>
      <c r="S56" s="12"/>
      <c r="T56" s="12"/>
      <c r="U56" s="13"/>
      <c r="V56" s="13"/>
      <c r="Y56" s="6"/>
      <c r="Z56" s="6"/>
      <c r="AA56" s="6"/>
      <c r="AC56" s="27"/>
      <c r="AD56" s="27"/>
      <c r="AE56" s="27"/>
      <c r="AF56" s="60"/>
    </row>
    <row r="57" spans="3:32" ht="15" customHeight="1">
      <c r="C57" s="276" t="s">
        <v>242</v>
      </c>
      <c r="D57" s="277"/>
      <c r="E57" s="277"/>
      <c r="F57" s="152"/>
      <c r="G57" s="204">
        <v>141</v>
      </c>
      <c r="H57" s="14"/>
      <c r="I57" s="14"/>
      <c r="J57" s="14"/>
      <c r="K57" s="14"/>
      <c r="L57" s="14"/>
      <c r="M57" s="14"/>
      <c r="N57" s="14"/>
      <c r="O57" s="14"/>
      <c r="Q57" s="12"/>
      <c r="R57" s="12"/>
      <c r="S57" s="12"/>
      <c r="T57" s="12"/>
      <c r="U57" s="13"/>
      <c r="V57" s="13"/>
      <c r="Y57" s="6"/>
      <c r="Z57" s="6"/>
      <c r="AA57" s="6"/>
      <c r="AC57" s="27"/>
      <c r="AD57" s="27"/>
      <c r="AE57" s="27"/>
      <c r="AF57" s="60"/>
    </row>
    <row r="58" spans="3:32" ht="15" customHeight="1">
      <c r="C58" s="4"/>
      <c r="D58" s="166"/>
      <c r="E58" s="166"/>
      <c r="F58" s="14"/>
      <c r="G58" s="14"/>
      <c r="H58" s="14"/>
      <c r="I58" s="14"/>
      <c r="J58" s="14"/>
      <c r="K58" s="14"/>
      <c r="L58" s="14"/>
      <c r="M58" s="14"/>
      <c r="N58" s="14"/>
      <c r="O58" s="14"/>
      <c r="Q58" s="12"/>
      <c r="R58" s="12"/>
      <c r="S58" s="12"/>
      <c r="T58" s="12"/>
      <c r="U58" s="13"/>
      <c r="V58" s="13"/>
      <c r="Y58" s="6"/>
      <c r="Z58" s="6"/>
      <c r="AA58" s="6"/>
      <c r="AC58" s="27"/>
      <c r="AD58" s="27"/>
      <c r="AE58" s="27"/>
      <c r="AF58" s="60"/>
    </row>
    <row r="59" spans="3:32" ht="14.25" customHeight="1">
      <c r="C59" s="4"/>
      <c r="D59" s="14"/>
      <c r="E59" s="14"/>
      <c r="F59" s="14"/>
      <c r="G59" s="14"/>
      <c r="H59" s="14"/>
      <c r="I59" s="14"/>
      <c r="J59" s="14"/>
      <c r="K59" s="14"/>
      <c r="L59" s="14"/>
      <c r="M59" s="14"/>
      <c r="N59" s="14"/>
      <c r="O59" s="14"/>
      <c r="Q59" s="12"/>
      <c r="R59" s="12"/>
      <c r="S59" s="12"/>
      <c r="T59" s="12"/>
      <c r="U59" s="13"/>
      <c r="V59" s="13"/>
      <c r="Y59" s="6"/>
      <c r="Z59" s="6"/>
      <c r="AA59" s="6"/>
      <c r="AC59" s="27"/>
      <c r="AD59" s="27"/>
      <c r="AE59" s="27"/>
      <c r="AF59" s="60"/>
    </row>
    <row r="60" spans="1:34" ht="14.25" customHeight="1">
      <c r="A60" s="3">
        <v>8</v>
      </c>
      <c r="C60" s="220" t="s">
        <v>45</v>
      </c>
      <c r="D60" s="209"/>
      <c r="E60" s="209"/>
      <c r="F60" s="14"/>
      <c r="G60" s="14"/>
      <c r="H60" s="14"/>
      <c r="I60" s="14"/>
      <c r="J60" s="14"/>
      <c r="K60" s="14"/>
      <c r="L60" s="14"/>
      <c r="M60" s="14"/>
      <c r="N60" s="14"/>
      <c r="O60" s="14"/>
      <c r="Q60" s="235"/>
      <c r="R60" s="235"/>
      <c r="S60" s="235"/>
      <c r="T60" s="235"/>
      <c r="U60" s="235"/>
      <c r="V60" s="235"/>
      <c r="W60" s="235"/>
      <c r="X60" s="235"/>
      <c r="Y60" s="235"/>
      <c r="Z60" s="235"/>
      <c r="AA60" s="235"/>
      <c r="AB60" s="235"/>
      <c r="AC60" s="235"/>
      <c r="AD60" s="235"/>
      <c r="AE60" s="235"/>
      <c r="AF60" s="235"/>
      <c r="AG60" s="235"/>
      <c r="AH60" s="235"/>
    </row>
    <row r="61" spans="1:32" ht="14.25" customHeight="1">
      <c r="A61" s="3"/>
      <c r="C61" s="11"/>
      <c r="D61" s="14"/>
      <c r="E61" s="14"/>
      <c r="F61" s="14"/>
      <c r="G61" s="14"/>
      <c r="H61" s="14"/>
      <c r="I61" s="14"/>
      <c r="J61" s="14"/>
      <c r="K61" s="14"/>
      <c r="L61" s="14"/>
      <c r="M61" s="14"/>
      <c r="N61" s="14"/>
      <c r="O61" s="14"/>
      <c r="Q61" s="12"/>
      <c r="R61" s="12"/>
      <c r="S61" s="12"/>
      <c r="T61" s="12"/>
      <c r="U61" s="13"/>
      <c r="V61" s="13"/>
      <c r="Y61" s="6"/>
      <c r="Z61" s="6"/>
      <c r="AA61" s="6"/>
      <c r="AC61" s="27"/>
      <c r="AD61" s="27"/>
      <c r="AE61" s="27"/>
      <c r="AF61" s="60"/>
    </row>
    <row r="62" spans="1:32" ht="17.25" customHeight="1">
      <c r="A62" s="3"/>
      <c r="C62" s="235" t="s">
        <v>277</v>
      </c>
      <c r="D62" s="235"/>
      <c r="E62" s="235"/>
      <c r="F62" s="235"/>
      <c r="G62" s="235"/>
      <c r="H62" s="235"/>
      <c r="I62" s="235"/>
      <c r="J62" s="235"/>
      <c r="K62" s="235"/>
      <c r="L62" s="235"/>
      <c r="M62" s="235"/>
      <c r="N62" s="235"/>
      <c r="O62" s="235"/>
      <c r="Q62" s="12"/>
      <c r="R62" s="12"/>
      <c r="S62" s="12"/>
      <c r="T62" s="12"/>
      <c r="U62" s="13"/>
      <c r="V62" s="13"/>
      <c r="Y62" s="6"/>
      <c r="Z62" s="6"/>
      <c r="AA62" s="6"/>
      <c r="AC62" s="27"/>
      <c r="AD62" s="27"/>
      <c r="AE62" s="27"/>
      <c r="AF62" s="60"/>
    </row>
    <row r="63" spans="3:15" ht="14.25" customHeight="1">
      <c r="C63" s="4"/>
      <c r="D63" s="4"/>
      <c r="E63" s="4"/>
      <c r="F63" s="4"/>
      <c r="G63" s="4"/>
      <c r="H63" s="4"/>
      <c r="I63" s="4"/>
      <c r="J63" s="4"/>
      <c r="K63" s="4"/>
      <c r="L63" s="4"/>
      <c r="M63" s="4"/>
      <c r="N63" s="4"/>
      <c r="O63" s="4"/>
    </row>
    <row r="64" spans="1:13" ht="14.25" customHeight="1">
      <c r="A64" s="3">
        <v>9</v>
      </c>
      <c r="B64" s="3"/>
      <c r="C64" s="15" t="s">
        <v>7</v>
      </c>
      <c r="D64" s="15"/>
      <c r="E64" s="16"/>
      <c r="F64" s="16"/>
      <c r="G64" s="16"/>
      <c r="H64" s="16"/>
      <c r="I64" s="16"/>
      <c r="J64" s="16"/>
      <c r="K64" s="16"/>
      <c r="L64" s="16"/>
      <c r="M64" s="16"/>
    </row>
    <row r="65" spans="1:13" ht="14.25" customHeight="1">
      <c r="A65" s="3"/>
      <c r="B65" s="3"/>
      <c r="C65" s="15"/>
      <c r="D65" s="15"/>
      <c r="E65" s="16"/>
      <c r="F65" s="16"/>
      <c r="G65" s="16"/>
      <c r="H65" s="16"/>
      <c r="I65" s="16"/>
      <c r="J65" s="16"/>
      <c r="K65" s="16"/>
      <c r="L65" s="16"/>
      <c r="M65" s="16"/>
    </row>
    <row r="66" spans="1:15" ht="30" customHeight="1">
      <c r="A66" s="3"/>
      <c r="B66" s="3"/>
      <c r="C66" s="211" t="s">
        <v>225</v>
      </c>
      <c r="D66" s="211"/>
      <c r="E66" s="211"/>
      <c r="F66" s="211"/>
      <c r="G66" s="211"/>
      <c r="H66" s="211"/>
      <c r="I66" s="211"/>
      <c r="J66" s="211"/>
      <c r="K66" s="211"/>
      <c r="L66" s="211"/>
      <c r="M66" s="211"/>
      <c r="N66" s="211"/>
      <c r="O66" s="211"/>
    </row>
    <row r="67" spans="1:15" ht="14.25" customHeight="1">
      <c r="A67" s="3"/>
      <c r="B67" s="3"/>
      <c r="D67" s="21"/>
      <c r="E67" s="21"/>
      <c r="F67" s="21"/>
      <c r="H67" s="21"/>
      <c r="K67" s="21"/>
      <c r="L67" s="21"/>
      <c r="M67" s="29"/>
      <c r="O67" s="29"/>
    </row>
    <row r="68" spans="1:15" ht="14.25" customHeight="1">
      <c r="A68" s="3">
        <v>10</v>
      </c>
      <c r="B68" s="3"/>
      <c r="C68" s="220" t="s">
        <v>96</v>
      </c>
      <c r="D68" s="221"/>
      <c r="E68" s="221"/>
      <c r="F68" s="221"/>
      <c r="G68" s="221"/>
      <c r="H68" s="221"/>
      <c r="I68" s="221"/>
      <c r="J68" s="221"/>
      <c r="K68" s="221"/>
      <c r="L68" s="221"/>
      <c r="M68" s="221"/>
      <c r="O68" s="29"/>
    </row>
    <row r="69" spans="1:29" ht="14.25" customHeight="1">
      <c r="A69" s="3"/>
      <c r="B69" s="3"/>
      <c r="C69" s="220"/>
      <c r="D69" s="221"/>
      <c r="E69" s="221"/>
      <c r="F69" s="221"/>
      <c r="G69" s="221"/>
      <c r="H69" s="221"/>
      <c r="I69" s="221"/>
      <c r="J69" s="221"/>
      <c r="K69" s="221"/>
      <c r="L69" s="221"/>
      <c r="M69" s="221"/>
      <c r="Q69" s="220"/>
      <c r="R69" s="221"/>
      <c r="S69" s="221"/>
      <c r="T69" s="221"/>
      <c r="U69" s="221"/>
      <c r="V69" s="221"/>
      <c r="W69" s="221"/>
      <c r="X69" s="221"/>
      <c r="Y69" s="221"/>
      <c r="Z69" s="221"/>
      <c r="AA69" s="221"/>
      <c r="AB69" s="221"/>
      <c r="AC69" s="221"/>
    </row>
    <row r="70" spans="1:29" ht="51" customHeight="1">
      <c r="A70" s="3"/>
      <c r="B70" s="3"/>
      <c r="C70" s="235" t="s">
        <v>250</v>
      </c>
      <c r="D70" s="235"/>
      <c r="E70" s="235"/>
      <c r="F70" s="235"/>
      <c r="G70" s="235"/>
      <c r="H70" s="235"/>
      <c r="I70" s="235"/>
      <c r="J70" s="235"/>
      <c r="K70" s="235"/>
      <c r="L70" s="235"/>
      <c r="M70" s="235"/>
      <c r="N70" s="235"/>
      <c r="O70" s="235"/>
      <c r="P70" s="60"/>
      <c r="Q70" s="11"/>
      <c r="R70" s="96"/>
      <c r="S70" s="96"/>
      <c r="T70" s="96"/>
      <c r="U70" s="96"/>
      <c r="V70" s="96"/>
      <c r="W70" s="96"/>
      <c r="X70" s="96"/>
      <c r="Y70" s="96"/>
      <c r="Z70" s="96"/>
      <c r="AA70" s="96"/>
      <c r="AB70" s="96"/>
      <c r="AC70" s="96"/>
    </row>
    <row r="71" spans="1:29" ht="14.25" customHeight="1">
      <c r="A71" s="3"/>
      <c r="B71" s="3"/>
      <c r="C71" s="11"/>
      <c r="D71" s="96"/>
      <c r="E71" s="96"/>
      <c r="F71" s="96"/>
      <c r="G71" s="96"/>
      <c r="H71" s="96"/>
      <c r="I71" s="96"/>
      <c r="J71" s="96"/>
      <c r="K71" s="96"/>
      <c r="L71" s="96"/>
      <c r="M71" s="96"/>
      <c r="Q71" s="11"/>
      <c r="R71" s="96"/>
      <c r="S71" s="96"/>
      <c r="T71" s="96"/>
      <c r="U71" s="96"/>
      <c r="V71" s="96"/>
      <c r="W71" s="96"/>
      <c r="X71" s="96"/>
      <c r="Y71" s="96"/>
      <c r="Z71" s="96"/>
      <c r="AA71" s="96"/>
      <c r="AB71" s="96"/>
      <c r="AC71" s="96"/>
    </row>
    <row r="72" spans="1:17" ht="14.25" customHeight="1">
      <c r="A72" s="20">
        <v>11</v>
      </c>
      <c r="B72" s="3"/>
      <c r="C72" s="3" t="s">
        <v>245</v>
      </c>
      <c r="D72" s="3"/>
      <c r="Q72" s="3"/>
    </row>
    <row r="73" spans="1:4" ht="14.25" customHeight="1">
      <c r="A73" s="3"/>
      <c r="B73" s="3"/>
      <c r="C73" s="3"/>
      <c r="D73" s="3"/>
    </row>
    <row r="74" spans="1:15" ht="30.75" customHeight="1">
      <c r="A74" s="3"/>
      <c r="B74" s="3"/>
      <c r="C74" s="235" t="s">
        <v>202</v>
      </c>
      <c r="D74" s="235"/>
      <c r="E74" s="235"/>
      <c r="F74" s="235"/>
      <c r="G74" s="235"/>
      <c r="H74" s="235"/>
      <c r="I74" s="235"/>
      <c r="J74" s="235"/>
      <c r="K74" s="235"/>
      <c r="L74" s="235"/>
      <c r="M74" s="235"/>
      <c r="N74" s="235"/>
      <c r="O74" s="235"/>
    </row>
    <row r="75" spans="1:4" ht="12" customHeight="1">
      <c r="A75" s="3"/>
      <c r="B75" s="3"/>
      <c r="C75" s="3"/>
      <c r="D75" s="42"/>
    </row>
    <row r="76" spans="1:35" ht="14.25" customHeight="1">
      <c r="A76" s="3">
        <v>12</v>
      </c>
      <c r="C76" s="220" t="s">
        <v>42</v>
      </c>
      <c r="D76" s="235"/>
      <c r="E76" s="235"/>
      <c r="F76" s="235"/>
      <c r="G76" s="235"/>
      <c r="H76" s="235"/>
      <c r="I76" s="235"/>
      <c r="J76" s="235"/>
      <c r="K76" s="235"/>
      <c r="L76" s="235"/>
      <c r="M76" s="235"/>
      <c r="N76" s="235"/>
      <c r="O76" s="235"/>
      <c r="R76" s="235"/>
      <c r="S76" s="211"/>
      <c r="T76" s="211"/>
      <c r="U76" s="211"/>
      <c r="V76" s="211"/>
      <c r="W76" s="211"/>
      <c r="X76" s="211"/>
      <c r="Y76" s="211"/>
      <c r="Z76" s="211"/>
      <c r="AA76" s="211"/>
      <c r="AB76" s="211"/>
      <c r="AC76" s="211"/>
      <c r="AD76" s="211"/>
      <c r="AE76" s="211"/>
      <c r="AF76" s="211"/>
      <c r="AG76" s="211"/>
      <c r="AH76" s="4"/>
      <c r="AI76" s="4"/>
    </row>
    <row r="77" spans="1:35" ht="14.25" customHeight="1">
      <c r="A77" s="3"/>
      <c r="C77" s="11"/>
      <c r="D77" s="4"/>
      <c r="E77" s="4"/>
      <c r="F77" s="4"/>
      <c r="G77" s="4"/>
      <c r="H77" s="4"/>
      <c r="I77" s="4"/>
      <c r="J77" s="4"/>
      <c r="K77" s="4"/>
      <c r="L77" s="4"/>
      <c r="M77" s="4"/>
      <c r="N77" s="4"/>
      <c r="O77" s="4"/>
      <c r="R77" s="4"/>
      <c r="S77" s="74"/>
      <c r="T77" s="74"/>
      <c r="U77" s="74"/>
      <c r="V77" s="74"/>
      <c r="W77" s="74"/>
      <c r="X77" s="74"/>
      <c r="Y77" s="74"/>
      <c r="Z77" s="74"/>
      <c r="AA77" s="74"/>
      <c r="AB77" s="74"/>
      <c r="AC77" s="74"/>
      <c r="AD77" s="74"/>
      <c r="AE77" s="74"/>
      <c r="AF77" s="74"/>
      <c r="AG77" s="74"/>
      <c r="AH77" s="4"/>
      <c r="AI77" s="4"/>
    </row>
    <row r="78" spans="2:35" ht="40.5" customHeight="1">
      <c r="B78" s="12" t="s">
        <v>243</v>
      </c>
      <c r="C78" s="235" t="s">
        <v>288</v>
      </c>
      <c r="D78" s="244"/>
      <c r="E78" s="244"/>
      <c r="F78" s="244"/>
      <c r="G78" s="244"/>
      <c r="H78" s="244"/>
      <c r="I78" s="244"/>
      <c r="J78" s="244"/>
      <c r="K78" s="244"/>
      <c r="L78" s="244"/>
      <c r="M78" s="244"/>
      <c r="N78" s="244"/>
      <c r="O78" s="244"/>
      <c r="R78" s="223"/>
      <c r="S78" s="211"/>
      <c r="T78" s="211"/>
      <c r="U78" s="211"/>
      <c r="V78" s="211"/>
      <c r="W78" s="211"/>
      <c r="X78" s="211"/>
      <c r="Y78" s="211"/>
      <c r="Z78" s="211"/>
      <c r="AA78" s="211"/>
      <c r="AB78" s="211"/>
      <c r="AC78" s="211"/>
      <c r="AD78" s="211"/>
      <c r="AE78" s="211"/>
      <c r="AF78" s="211"/>
      <c r="AG78" s="211"/>
      <c r="AH78" s="211"/>
      <c r="AI78" s="211"/>
    </row>
    <row r="79" spans="3:35" ht="34.5" customHeight="1">
      <c r="C79" s="9" t="s">
        <v>236</v>
      </c>
      <c r="D79" s="235" t="s">
        <v>235</v>
      </c>
      <c r="E79" s="235"/>
      <c r="F79" s="235"/>
      <c r="G79" s="235"/>
      <c r="H79" s="235"/>
      <c r="I79" s="235"/>
      <c r="J79" s="235"/>
      <c r="K79" s="235"/>
      <c r="L79" s="235"/>
      <c r="M79" s="235"/>
      <c r="N79" s="235"/>
      <c r="O79" s="235"/>
      <c r="R79" s="73"/>
      <c r="S79" s="74"/>
      <c r="T79" s="74"/>
      <c r="U79" s="74"/>
      <c r="V79" s="74"/>
      <c r="W79" s="74"/>
      <c r="X79" s="74"/>
      <c r="Y79" s="74"/>
      <c r="Z79" s="74"/>
      <c r="AA79" s="74"/>
      <c r="AB79" s="74"/>
      <c r="AC79" s="74"/>
      <c r="AD79" s="74"/>
      <c r="AE79" s="74"/>
      <c r="AF79" s="74"/>
      <c r="AG79" s="74"/>
      <c r="AH79" s="74"/>
      <c r="AI79" s="74"/>
    </row>
    <row r="80" spans="3:35" ht="8.25" customHeight="1">
      <c r="C80" s="4"/>
      <c r="D80" s="9"/>
      <c r="E80" s="9"/>
      <c r="F80" s="9"/>
      <c r="G80" s="9"/>
      <c r="H80" s="9"/>
      <c r="I80" s="9"/>
      <c r="J80" s="9"/>
      <c r="K80" s="9"/>
      <c r="L80" s="9"/>
      <c r="M80" s="9"/>
      <c r="N80" s="9"/>
      <c r="O80" s="9"/>
      <c r="R80" s="73"/>
      <c r="S80" s="74"/>
      <c r="T80" s="74"/>
      <c r="U80" s="74"/>
      <c r="V80" s="74"/>
      <c r="W80" s="74"/>
      <c r="X80" s="74"/>
      <c r="Y80" s="74"/>
      <c r="Z80" s="74"/>
      <c r="AA80" s="74"/>
      <c r="AB80" s="74"/>
      <c r="AC80" s="74"/>
      <c r="AD80" s="74"/>
      <c r="AE80" s="74"/>
      <c r="AF80" s="74"/>
      <c r="AG80" s="74"/>
      <c r="AH80" s="74"/>
      <c r="AI80" s="74"/>
    </row>
    <row r="81" spans="3:35" ht="47.25" customHeight="1">
      <c r="C81" s="9" t="s">
        <v>238</v>
      </c>
      <c r="D81" s="235" t="s">
        <v>237</v>
      </c>
      <c r="E81" s="235"/>
      <c r="F81" s="235"/>
      <c r="G81" s="235"/>
      <c r="H81" s="235"/>
      <c r="I81" s="235"/>
      <c r="J81" s="235"/>
      <c r="K81" s="235"/>
      <c r="L81" s="235"/>
      <c r="M81" s="235"/>
      <c r="N81" s="235"/>
      <c r="O81" s="235"/>
      <c r="R81" s="73"/>
      <c r="S81" s="74"/>
      <c r="T81" s="74"/>
      <c r="U81" s="74"/>
      <c r="V81" s="74"/>
      <c r="W81" s="74"/>
      <c r="X81" s="74"/>
      <c r="Y81" s="74"/>
      <c r="Z81" s="74"/>
      <c r="AA81" s="74"/>
      <c r="AB81" s="74"/>
      <c r="AC81" s="74"/>
      <c r="AD81" s="74"/>
      <c r="AE81" s="74"/>
      <c r="AF81" s="74"/>
      <c r="AG81" s="74"/>
      <c r="AH81" s="74"/>
      <c r="AI81" s="74"/>
    </row>
    <row r="82" spans="3:35" ht="14.25" hidden="1">
      <c r="C82" s="4"/>
      <c r="D82" s="9"/>
      <c r="E82" s="9"/>
      <c r="F82" s="9"/>
      <c r="G82" s="9"/>
      <c r="H82" s="9"/>
      <c r="I82" s="9"/>
      <c r="J82" s="9"/>
      <c r="K82" s="9"/>
      <c r="L82" s="9"/>
      <c r="M82" s="9"/>
      <c r="N82" s="9"/>
      <c r="O82" s="9"/>
      <c r="R82" s="73"/>
      <c r="S82" s="74"/>
      <c r="T82" s="74"/>
      <c r="U82" s="74"/>
      <c r="V82" s="74"/>
      <c r="W82" s="74"/>
      <c r="X82" s="74"/>
      <c r="Y82" s="74"/>
      <c r="Z82" s="74"/>
      <c r="AA82" s="74"/>
      <c r="AB82" s="74"/>
      <c r="AC82" s="74"/>
      <c r="AD82" s="74"/>
      <c r="AE82" s="74"/>
      <c r="AF82" s="74"/>
      <c r="AG82" s="74"/>
      <c r="AH82" s="74"/>
      <c r="AI82" s="74"/>
    </row>
    <row r="83" spans="3:35" ht="14.25" customHeight="1">
      <c r="C83" s="4"/>
      <c r="D83" s="9"/>
      <c r="E83" s="9"/>
      <c r="F83" s="9"/>
      <c r="G83" s="9"/>
      <c r="H83" s="9"/>
      <c r="I83" s="9"/>
      <c r="J83" s="9"/>
      <c r="K83" s="9"/>
      <c r="L83" s="9"/>
      <c r="M83" s="9"/>
      <c r="N83" s="9"/>
      <c r="O83" s="9"/>
      <c r="R83" s="73"/>
      <c r="S83" s="74"/>
      <c r="T83" s="74"/>
      <c r="U83" s="74"/>
      <c r="V83" s="74"/>
      <c r="W83" s="74"/>
      <c r="X83" s="74"/>
      <c r="Y83" s="74"/>
      <c r="Z83" s="74"/>
      <c r="AA83" s="74"/>
      <c r="AB83" s="74"/>
      <c r="AC83" s="74"/>
      <c r="AD83" s="74"/>
      <c r="AE83" s="74"/>
      <c r="AF83" s="74"/>
      <c r="AG83" s="74"/>
      <c r="AH83" s="74"/>
      <c r="AI83" s="74"/>
    </row>
    <row r="84" spans="3:35" ht="14.25" customHeight="1">
      <c r="C84" s="235" t="s">
        <v>192</v>
      </c>
      <c r="D84" s="208"/>
      <c r="E84" s="208"/>
      <c r="F84" s="208"/>
      <c r="G84" s="208"/>
      <c r="H84" s="208"/>
      <c r="I84" s="208"/>
      <c r="J84" s="208"/>
      <c r="K84" s="208"/>
      <c r="L84" s="208"/>
      <c r="M84" s="208"/>
      <c r="N84" s="208"/>
      <c r="O84" s="208"/>
      <c r="R84" s="73"/>
      <c r="S84" s="74"/>
      <c r="T84" s="74"/>
      <c r="U84" s="74"/>
      <c r="V84" s="74"/>
      <c r="W84" s="74"/>
      <c r="X84" s="74"/>
      <c r="Y84" s="74"/>
      <c r="Z84" s="74"/>
      <c r="AA84" s="74"/>
      <c r="AB84" s="74"/>
      <c r="AC84" s="74"/>
      <c r="AD84" s="74"/>
      <c r="AE84" s="74"/>
      <c r="AF84" s="74"/>
      <c r="AG84" s="74"/>
      <c r="AH84" s="74"/>
      <c r="AI84" s="74"/>
    </row>
    <row r="85" spans="3:35" ht="14.25" customHeight="1">
      <c r="C85" s="4"/>
      <c r="D85" s="160"/>
      <c r="E85" s="160"/>
      <c r="F85" s="160"/>
      <c r="G85" s="160"/>
      <c r="H85" s="160"/>
      <c r="I85" s="160"/>
      <c r="J85" s="160"/>
      <c r="K85" s="160"/>
      <c r="L85" s="160"/>
      <c r="M85" s="160"/>
      <c r="N85" s="160"/>
      <c r="O85" s="160"/>
      <c r="R85" s="73"/>
      <c r="S85" s="74"/>
      <c r="T85" s="74"/>
      <c r="U85" s="74"/>
      <c r="V85" s="74"/>
      <c r="W85" s="74"/>
      <c r="X85" s="74"/>
      <c r="Y85" s="74"/>
      <c r="Z85" s="74"/>
      <c r="AA85" s="74"/>
      <c r="AB85" s="74"/>
      <c r="AC85" s="74"/>
      <c r="AD85" s="74"/>
      <c r="AE85" s="74"/>
      <c r="AF85" s="74"/>
      <c r="AG85" s="74"/>
      <c r="AH85" s="74"/>
      <c r="AI85" s="74"/>
    </row>
    <row r="86" spans="3:35" ht="58.5" customHeight="1">
      <c r="C86" s="4"/>
      <c r="D86" s="160"/>
      <c r="E86" s="160"/>
      <c r="F86" s="160"/>
      <c r="G86" s="160"/>
      <c r="H86" s="160"/>
      <c r="I86" s="160"/>
      <c r="J86" s="160"/>
      <c r="L86" s="162"/>
      <c r="M86" s="175" t="s">
        <v>193</v>
      </c>
      <c r="N86" s="162"/>
      <c r="O86" s="175" t="s">
        <v>194</v>
      </c>
      <c r="R86" s="73"/>
      <c r="S86" s="74"/>
      <c r="T86" s="74"/>
      <c r="U86" s="74"/>
      <c r="V86" s="74"/>
      <c r="W86" s="74"/>
      <c r="X86" s="74"/>
      <c r="Y86" s="74"/>
      <c r="Z86" s="74"/>
      <c r="AA86" s="74"/>
      <c r="AB86" s="74"/>
      <c r="AC86" s="74"/>
      <c r="AD86" s="74"/>
      <c r="AE86" s="74"/>
      <c r="AF86" s="74"/>
      <c r="AG86" s="74"/>
      <c r="AH86" s="74"/>
      <c r="AI86" s="74"/>
    </row>
    <row r="87" spans="3:35" ht="14.25" customHeight="1">
      <c r="C87" s="4"/>
      <c r="D87" s="160"/>
      <c r="E87" s="160"/>
      <c r="F87" s="160"/>
      <c r="G87" s="160"/>
      <c r="H87" s="160"/>
      <c r="I87" s="160"/>
      <c r="J87" s="160"/>
      <c r="L87" s="162"/>
      <c r="M87" s="161" t="s">
        <v>3</v>
      </c>
      <c r="N87" s="162"/>
      <c r="O87" s="161" t="s">
        <v>3</v>
      </c>
      <c r="R87" s="73"/>
      <c r="S87" s="74"/>
      <c r="T87" s="74"/>
      <c r="U87" s="74"/>
      <c r="V87" s="74"/>
      <c r="W87" s="74"/>
      <c r="X87" s="74"/>
      <c r="Y87" s="74"/>
      <c r="Z87" s="74"/>
      <c r="AA87" s="74"/>
      <c r="AB87" s="74"/>
      <c r="AC87" s="74"/>
      <c r="AD87" s="74"/>
      <c r="AE87" s="74"/>
      <c r="AF87" s="74"/>
      <c r="AG87" s="74"/>
      <c r="AH87" s="74"/>
      <c r="AI87" s="74"/>
    </row>
    <row r="88" spans="3:35" ht="14.25" customHeight="1">
      <c r="C88" s="4"/>
      <c r="D88" s="160"/>
      <c r="E88" s="160"/>
      <c r="F88" s="160"/>
      <c r="G88" s="160"/>
      <c r="H88" s="160"/>
      <c r="I88" s="160"/>
      <c r="J88" s="160"/>
      <c r="L88" s="160"/>
      <c r="M88" s="160"/>
      <c r="R88" s="73"/>
      <c r="S88" s="74"/>
      <c r="T88" s="74"/>
      <c r="U88" s="74"/>
      <c r="V88" s="74"/>
      <c r="W88" s="74"/>
      <c r="X88" s="74"/>
      <c r="Y88" s="74"/>
      <c r="Z88" s="74"/>
      <c r="AA88" s="74"/>
      <c r="AB88" s="74"/>
      <c r="AC88" s="74"/>
      <c r="AD88" s="74"/>
      <c r="AE88" s="74"/>
      <c r="AF88" s="74"/>
      <c r="AG88" s="74"/>
      <c r="AH88" s="74"/>
      <c r="AI88" s="74"/>
    </row>
    <row r="89" spans="3:35" ht="14.25" customHeight="1">
      <c r="C89" s="235" t="s">
        <v>200</v>
      </c>
      <c r="D89" s="208"/>
      <c r="E89" s="208"/>
      <c r="F89" s="9"/>
      <c r="G89" s="9"/>
      <c r="H89" s="9"/>
      <c r="I89" s="9"/>
      <c r="J89" s="9"/>
      <c r="L89" s="9"/>
      <c r="M89" s="163">
        <v>18594</v>
      </c>
      <c r="N89" s="163"/>
      <c r="O89" s="31">
        <v>18594</v>
      </c>
      <c r="R89" s="73"/>
      <c r="S89" s="74"/>
      <c r="T89" s="74"/>
      <c r="U89" s="74"/>
      <c r="V89" s="74"/>
      <c r="W89" s="74"/>
      <c r="X89" s="74"/>
      <c r="Y89" s="74"/>
      <c r="Z89" s="74"/>
      <c r="AA89" s="74"/>
      <c r="AB89" s="74"/>
      <c r="AC89" s="74"/>
      <c r="AD89" s="74"/>
      <c r="AE89" s="74"/>
      <c r="AF89" s="74"/>
      <c r="AG89" s="74"/>
      <c r="AH89" s="74"/>
      <c r="AI89" s="74"/>
    </row>
    <row r="90" spans="3:35" ht="14.25" customHeight="1">
      <c r="C90" s="235" t="s">
        <v>195</v>
      </c>
      <c r="D90" s="208"/>
      <c r="E90" s="208"/>
      <c r="F90" s="9"/>
      <c r="G90" s="9"/>
      <c r="H90" s="9"/>
      <c r="I90" s="9"/>
      <c r="J90" s="9"/>
      <c r="L90" s="9"/>
      <c r="M90" s="163">
        <v>55</v>
      </c>
      <c r="N90" s="163"/>
      <c r="O90" s="31">
        <f>M90</f>
        <v>55</v>
      </c>
      <c r="R90" s="73"/>
      <c r="S90" s="74"/>
      <c r="T90" s="74"/>
      <c r="U90" s="74"/>
      <c r="V90" s="74"/>
      <c r="W90" s="74"/>
      <c r="X90" s="74"/>
      <c r="Y90" s="74"/>
      <c r="Z90" s="74"/>
      <c r="AA90" s="74"/>
      <c r="AB90" s="74"/>
      <c r="AC90" s="74"/>
      <c r="AD90" s="74"/>
      <c r="AE90" s="74"/>
      <c r="AF90" s="74"/>
      <c r="AG90" s="74"/>
      <c r="AH90" s="74"/>
      <c r="AI90" s="74"/>
    </row>
    <row r="91" spans="3:35" ht="14.25" customHeight="1">
      <c r="C91" s="235" t="s">
        <v>201</v>
      </c>
      <c r="D91" s="208"/>
      <c r="E91" s="208"/>
      <c r="F91" s="9"/>
      <c r="G91" s="9"/>
      <c r="H91" s="9"/>
      <c r="I91" s="9"/>
      <c r="J91" s="9"/>
      <c r="L91" s="9"/>
      <c r="M91" s="163">
        <v>-18835</v>
      </c>
      <c r="N91" s="163"/>
      <c r="O91" s="31">
        <f>M91</f>
        <v>-18835</v>
      </c>
      <c r="R91" s="73"/>
      <c r="S91" s="74"/>
      <c r="T91" s="74"/>
      <c r="U91" s="74"/>
      <c r="V91" s="74"/>
      <c r="W91" s="74"/>
      <c r="X91" s="74"/>
      <c r="Y91" s="74"/>
      <c r="Z91" s="74"/>
      <c r="AA91" s="74"/>
      <c r="AB91" s="74"/>
      <c r="AC91" s="74"/>
      <c r="AD91" s="74"/>
      <c r="AE91" s="74"/>
      <c r="AF91" s="74"/>
      <c r="AG91" s="74"/>
      <c r="AH91" s="74"/>
      <c r="AI91" s="74"/>
    </row>
    <row r="92" spans="3:35" ht="14.25" customHeight="1">
      <c r="C92" s="235" t="s">
        <v>143</v>
      </c>
      <c r="D92" s="208"/>
      <c r="E92" s="208"/>
      <c r="F92" s="9"/>
      <c r="G92" s="9"/>
      <c r="H92" s="9"/>
      <c r="I92" s="9"/>
      <c r="J92" s="9"/>
      <c r="L92" s="165"/>
      <c r="M92" s="164">
        <v>-120</v>
      </c>
      <c r="N92" s="164"/>
      <c r="O92" s="29">
        <f>M92</f>
        <v>-120</v>
      </c>
      <c r="R92" s="73"/>
      <c r="S92" s="74"/>
      <c r="T92" s="74"/>
      <c r="U92" s="74"/>
      <c r="V92" s="74"/>
      <c r="W92" s="74"/>
      <c r="X92" s="74"/>
      <c r="Y92" s="74"/>
      <c r="Z92" s="74"/>
      <c r="AA92" s="74"/>
      <c r="AB92" s="74"/>
      <c r="AC92" s="74"/>
      <c r="AD92" s="74"/>
      <c r="AE92" s="74"/>
      <c r="AF92" s="74"/>
      <c r="AG92" s="74"/>
      <c r="AH92" s="74"/>
      <c r="AI92" s="74"/>
    </row>
    <row r="93" spans="3:15" ht="14.25" customHeight="1" thickBot="1">
      <c r="C93" s="235" t="s">
        <v>196</v>
      </c>
      <c r="D93" s="235"/>
      <c r="E93" s="235"/>
      <c r="F93" s="235"/>
      <c r="G93" s="213"/>
      <c r="H93" s="213"/>
      <c r="I93" s="213"/>
      <c r="J93" s="4"/>
      <c r="L93" s="167"/>
      <c r="M93" s="182">
        <f>SUM(M89:M92)</f>
        <v>-306</v>
      </c>
      <c r="N93" s="182"/>
      <c r="O93" s="181">
        <f>SUM(O89:O92)</f>
        <v>-306</v>
      </c>
    </row>
    <row r="94" spans="3:15" ht="14.25" customHeight="1" thickTop="1">
      <c r="C94" s="4"/>
      <c r="D94" s="4"/>
      <c r="E94" s="4"/>
      <c r="F94" s="4"/>
      <c r="G94" s="166"/>
      <c r="H94" s="166"/>
      <c r="I94" s="166"/>
      <c r="J94" s="4"/>
      <c r="K94" s="168"/>
      <c r="L94" s="32"/>
      <c r="M94" s="168"/>
      <c r="N94" s="32"/>
      <c r="O94" s="168"/>
    </row>
    <row r="95" spans="3:15" ht="14.25" customHeight="1">
      <c r="C95" s="235" t="s">
        <v>285</v>
      </c>
      <c r="D95" s="235"/>
      <c r="E95" s="235"/>
      <c r="F95" s="235"/>
      <c r="G95" s="4"/>
      <c r="H95" s="4"/>
      <c r="I95" s="4"/>
      <c r="J95" s="4"/>
      <c r="K95" s="4"/>
      <c r="L95" s="4"/>
      <c r="M95" s="64"/>
      <c r="N95" s="4"/>
      <c r="O95" s="183">
        <v>506</v>
      </c>
    </row>
    <row r="96" spans="3:15" ht="14.25" customHeight="1">
      <c r="C96" s="235" t="s">
        <v>197</v>
      </c>
      <c r="D96" s="235"/>
      <c r="E96" s="235"/>
      <c r="F96" s="4"/>
      <c r="G96" s="4"/>
      <c r="H96" s="4"/>
      <c r="I96" s="4"/>
      <c r="J96" s="4"/>
      <c r="K96" s="4"/>
      <c r="L96" s="4"/>
      <c r="M96" s="64"/>
      <c r="N96" s="4"/>
      <c r="O96" s="164">
        <f>SUM(O93:O95)</f>
        <v>200</v>
      </c>
    </row>
    <row r="97" spans="3:15" ht="14.25" customHeight="1">
      <c r="C97" s="235" t="s">
        <v>198</v>
      </c>
      <c r="D97" s="235"/>
      <c r="E97" s="235"/>
      <c r="F97" s="235"/>
      <c r="G97" s="235"/>
      <c r="H97" s="235"/>
      <c r="I97" s="213"/>
      <c r="J97" s="213"/>
      <c r="K97" s="213"/>
      <c r="L97" s="4"/>
      <c r="M97" s="122"/>
      <c r="N97" s="4"/>
      <c r="O97" s="164">
        <f>-O90</f>
        <v>-55</v>
      </c>
    </row>
    <row r="98" spans="3:15" ht="14.25" customHeight="1" thickBot="1">
      <c r="C98" s="235" t="s">
        <v>199</v>
      </c>
      <c r="D98" s="235"/>
      <c r="E98" s="235"/>
      <c r="F98" s="235"/>
      <c r="G98" s="235"/>
      <c r="H98" s="235"/>
      <c r="I98" s="235"/>
      <c r="J98" s="4"/>
      <c r="K98" s="4"/>
      <c r="L98" s="4"/>
      <c r="M98" s="122"/>
      <c r="N98" s="4"/>
      <c r="O98" s="181">
        <f>SUM(O96:O97)</f>
        <v>145</v>
      </c>
    </row>
    <row r="99" spans="1:35" ht="14.25" customHeight="1" thickTop="1">
      <c r="A99" s="3"/>
      <c r="C99" s="235"/>
      <c r="D99" s="275"/>
      <c r="E99" s="275"/>
      <c r="F99" s="275"/>
      <c r="G99" s="275"/>
      <c r="H99" s="275"/>
      <c r="I99" s="275"/>
      <c r="J99" s="275"/>
      <c r="K99" s="275"/>
      <c r="L99" s="275"/>
      <c r="M99" s="275"/>
      <c r="N99" s="275"/>
      <c r="O99" s="275"/>
      <c r="R99" s="4"/>
      <c r="S99" s="74"/>
      <c r="T99" s="74"/>
      <c r="U99" s="74"/>
      <c r="V99" s="74"/>
      <c r="W99" s="74"/>
      <c r="X99" s="74"/>
      <c r="Y99" s="74"/>
      <c r="Z99" s="74"/>
      <c r="AA99" s="74"/>
      <c r="AB99" s="74"/>
      <c r="AC99" s="74"/>
      <c r="AD99" s="74"/>
      <c r="AE99" s="74"/>
      <c r="AF99" s="74"/>
      <c r="AG99" s="74"/>
      <c r="AH99" s="4"/>
      <c r="AI99" s="4"/>
    </row>
    <row r="100" spans="3:15" ht="32.25" customHeight="1">
      <c r="C100" s="235" t="s">
        <v>226</v>
      </c>
      <c r="D100" s="274"/>
      <c r="E100" s="274"/>
      <c r="F100" s="274"/>
      <c r="G100" s="274"/>
      <c r="H100" s="274"/>
      <c r="I100" s="274"/>
      <c r="J100" s="274"/>
      <c r="K100" s="274"/>
      <c r="L100" s="274"/>
      <c r="M100" s="274"/>
      <c r="N100" s="274"/>
      <c r="O100" s="274"/>
    </row>
    <row r="101" spans="3:15" ht="28.5" customHeight="1">
      <c r="C101" s="256" t="s">
        <v>324</v>
      </c>
      <c r="D101" s="273"/>
      <c r="E101" s="273"/>
      <c r="F101" s="273"/>
      <c r="G101" s="273"/>
      <c r="H101" s="273"/>
      <c r="I101" s="273"/>
      <c r="J101" s="273"/>
      <c r="K101" s="273"/>
      <c r="L101" s="273"/>
      <c r="M101" s="273"/>
      <c r="N101" s="273"/>
      <c r="O101" s="273"/>
    </row>
    <row r="102" spans="3:15" ht="13.5" customHeight="1">
      <c r="C102" s="4"/>
      <c r="D102" s="191"/>
      <c r="E102" s="191"/>
      <c r="F102" s="191"/>
      <c r="G102" s="191"/>
      <c r="H102" s="191"/>
      <c r="I102" s="191"/>
      <c r="J102" s="191"/>
      <c r="K102" s="191"/>
      <c r="L102" s="191"/>
      <c r="M102" s="191"/>
      <c r="N102" s="191"/>
      <c r="O102" s="191"/>
    </row>
    <row r="103" spans="2:15" ht="72.75" customHeight="1">
      <c r="B103" s="12" t="s">
        <v>186</v>
      </c>
      <c r="C103" s="235" t="s">
        <v>284</v>
      </c>
      <c r="D103" s="208"/>
      <c r="E103" s="208"/>
      <c r="F103" s="208"/>
      <c r="G103" s="208"/>
      <c r="H103" s="208"/>
      <c r="I103" s="208"/>
      <c r="J103" s="208"/>
      <c r="K103" s="208"/>
      <c r="L103" s="208"/>
      <c r="M103" s="208"/>
      <c r="N103" s="208"/>
      <c r="O103" s="208"/>
    </row>
    <row r="104" spans="3:15" ht="18.75" customHeight="1">
      <c r="C104" s="4"/>
      <c r="D104" s="160"/>
      <c r="E104" s="160"/>
      <c r="F104" s="160"/>
      <c r="G104" s="160"/>
      <c r="H104" s="160"/>
      <c r="I104" s="160"/>
      <c r="J104" s="160"/>
      <c r="K104" s="160"/>
      <c r="L104" s="160"/>
      <c r="M104" s="160"/>
      <c r="N104" s="160"/>
      <c r="O104" s="160"/>
    </row>
    <row r="105" spans="1:17" ht="14.25" customHeight="1">
      <c r="A105" s="3">
        <v>13</v>
      </c>
      <c r="B105" s="3"/>
      <c r="C105" s="3" t="s">
        <v>5</v>
      </c>
      <c r="D105" s="3"/>
      <c r="Q105" s="3"/>
    </row>
    <row r="107" spans="3:30" ht="37.5" customHeight="1">
      <c r="C107" s="235" t="s">
        <v>278</v>
      </c>
      <c r="D107" s="209"/>
      <c r="E107" s="209"/>
      <c r="F107" s="209"/>
      <c r="G107" s="209"/>
      <c r="H107" s="209"/>
      <c r="I107" s="209"/>
      <c r="J107" s="209"/>
      <c r="K107" s="209"/>
      <c r="L107" s="209"/>
      <c r="M107" s="209"/>
      <c r="N107" s="209"/>
      <c r="O107" s="209"/>
      <c r="R107" s="209"/>
      <c r="S107" s="209"/>
      <c r="T107" s="209"/>
      <c r="U107" s="209"/>
      <c r="V107" s="209"/>
      <c r="W107" s="209"/>
      <c r="X107" s="209"/>
      <c r="Y107" s="209"/>
      <c r="Z107" s="209"/>
      <c r="AA107" s="209"/>
      <c r="AB107" s="209"/>
      <c r="AC107" s="209"/>
      <c r="AD107" s="209"/>
    </row>
    <row r="108" spans="3:23" ht="14.25" customHeight="1">
      <c r="C108" s="4"/>
      <c r="D108" s="14"/>
      <c r="E108" s="14"/>
      <c r="F108" s="14"/>
      <c r="G108" s="14"/>
      <c r="H108" s="14"/>
      <c r="I108" s="14"/>
      <c r="J108" s="14"/>
      <c r="K108" s="14"/>
      <c r="L108" s="14"/>
      <c r="M108" s="14"/>
      <c r="N108" s="14"/>
      <c r="O108" s="14"/>
      <c r="Q108" s="235"/>
      <c r="R108" s="235"/>
      <c r="S108" s="235"/>
      <c r="T108" s="235"/>
      <c r="U108" s="235"/>
      <c r="V108" s="235"/>
      <c r="W108" s="235"/>
    </row>
    <row r="109" spans="1:23" ht="14.25" customHeight="1">
      <c r="A109" s="3">
        <v>14</v>
      </c>
      <c r="C109" s="3" t="s">
        <v>68</v>
      </c>
      <c r="D109" s="14"/>
      <c r="E109" s="14"/>
      <c r="F109" s="14"/>
      <c r="G109" s="14"/>
      <c r="H109" s="14"/>
      <c r="I109" s="14"/>
      <c r="J109" s="14"/>
      <c r="K109" s="14"/>
      <c r="L109" s="14"/>
      <c r="M109" s="14"/>
      <c r="N109" s="14"/>
      <c r="O109" s="14"/>
      <c r="Q109" s="4"/>
      <c r="R109" s="4"/>
      <c r="S109" s="4"/>
      <c r="T109" s="4"/>
      <c r="U109" s="4"/>
      <c r="V109" s="4"/>
      <c r="W109" s="4"/>
    </row>
    <row r="110" spans="3:23" ht="14.25" customHeight="1">
      <c r="C110" s="4"/>
      <c r="D110" s="14"/>
      <c r="E110" s="14"/>
      <c r="F110" s="14"/>
      <c r="G110" s="14"/>
      <c r="H110" s="14"/>
      <c r="I110" s="14"/>
      <c r="J110" s="14"/>
      <c r="K110" s="14"/>
      <c r="L110" s="14"/>
      <c r="M110" s="14"/>
      <c r="N110" s="14"/>
      <c r="O110" s="14"/>
      <c r="Q110" s="4"/>
      <c r="R110" s="4"/>
      <c r="S110" s="4"/>
      <c r="T110" s="4"/>
      <c r="U110" s="4"/>
      <c r="V110" s="4"/>
      <c r="W110" s="4"/>
    </row>
    <row r="111" spans="3:23" ht="31.5" customHeight="1">
      <c r="C111" s="4"/>
      <c r="D111" s="14"/>
      <c r="E111" s="14"/>
      <c r="F111" s="14"/>
      <c r="G111" s="14"/>
      <c r="H111" s="14"/>
      <c r="J111" s="19"/>
      <c r="L111" s="14"/>
      <c r="M111" s="57"/>
      <c r="N111" s="14"/>
      <c r="O111" s="57" t="s">
        <v>266</v>
      </c>
      <c r="Q111" s="4"/>
      <c r="R111" s="4"/>
      <c r="S111" s="4"/>
      <c r="T111" s="4"/>
      <c r="U111" s="4"/>
      <c r="V111" s="4"/>
      <c r="W111" s="4"/>
    </row>
    <row r="112" spans="3:23" ht="14.25" customHeight="1">
      <c r="C112" s="4"/>
      <c r="D112" s="14"/>
      <c r="E112" s="14"/>
      <c r="F112" s="14"/>
      <c r="G112" s="14"/>
      <c r="H112" s="14"/>
      <c r="J112" s="6"/>
      <c r="L112" s="14"/>
      <c r="M112" s="17"/>
      <c r="N112" s="14"/>
      <c r="O112" s="6" t="s">
        <v>3</v>
      </c>
      <c r="Q112" s="4"/>
      <c r="R112" s="4"/>
      <c r="S112" s="4"/>
      <c r="T112" s="4"/>
      <c r="U112" s="4"/>
      <c r="V112" s="4"/>
      <c r="W112" s="4"/>
    </row>
    <row r="113" spans="3:23" ht="14.25" customHeight="1">
      <c r="C113" s="4"/>
      <c r="D113" s="14"/>
      <c r="E113" s="14"/>
      <c r="F113" s="14"/>
      <c r="G113" s="14"/>
      <c r="H113" s="14"/>
      <c r="J113" s="4"/>
      <c r="L113" s="14"/>
      <c r="M113" s="33"/>
      <c r="N113" s="14"/>
      <c r="O113" s="17"/>
      <c r="Q113" s="4"/>
      <c r="R113" s="4"/>
      <c r="S113" s="4"/>
      <c r="T113" s="4"/>
      <c r="U113" s="4"/>
      <c r="V113" s="4"/>
      <c r="W113" s="4"/>
    </row>
    <row r="114" spans="3:23" ht="14.25" customHeight="1">
      <c r="C114" s="210" t="s">
        <v>98</v>
      </c>
      <c r="D114" s="210"/>
      <c r="E114" s="210"/>
      <c r="F114" s="60"/>
      <c r="G114" s="14"/>
      <c r="H114" s="14"/>
      <c r="J114" s="64"/>
      <c r="L114" s="14"/>
      <c r="M114" s="63"/>
      <c r="N114" s="12"/>
      <c r="O114" s="63">
        <v>15171</v>
      </c>
      <c r="Q114" s="4"/>
      <c r="R114" s="4"/>
      <c r="S114" s="4"/>
      <c r="T114" s="4"/>
      <c r="U114" s="4"/>
      <c r="V114" s="4"/>
      <c r="W114" s="4"/>
    </row>
    <row r="115" spans="3:23" ht="14.25" customHeight="1">
      <c r="C115" s="210" t="s">
        <v>97</v>
      </c>
      <c r="D115" s="210"/>
      <c r="E115" s="210"/>
      <c r="F115" s="60"/>
      <c r="G115" s="14"/>
      <c r="H115" s="14"/>
      <c r="J115" s="64"/>
      <c r="L115" s="14"/>
      <c r="M115" s="63"/>
      <c r="N115" s="12"/>
      <c r="O115" s="63">
        <f>57514+531+50925</f>
        <v>108970</v>
      </c>
      <c r="Q115" s="4"/>
      <c r="R115" s="4"/>
      <c r="S115" s="4"/>
      <c r="T115" s="4"/>
      <c r="U115" s="4"/>
      <c r="V115" s="4"/>
      <c r="W115" s="4"/>
    </row>
    <row r="116" spans="3:23" ht="14.25" customHeight="1">
      <c r="C116" s="4"/>
      <c r="D116" s="14"/>
      <c r="E116" s="14"/>
      <c r="F116" s="14"/>
      <c r="G116" s="14"/>
      <c r="H116" s="14"/>
      <c r="J116" s="64"/>
      <c r="L116" s="14"/>
      <c r="M116" s="34"/>
      <c r="N116" s="12"/>
      <c r="O116" s="63"/>
      <c r="Q116" s="4"/>
      <c r="R116" s="4"/>
      <c r="S116" s="4"/>
      <c r="T116" s="4"/>
      <c r="U116" s="4"/>
      <c r="V116" s="4"/>
      <c r="W116" s="4"/>
    </row>
    <row r="117" spans="4:24" ht="14.25" customHeight="1" thickBot="1">
      <c r="D117" s="3"/>
      <c r="J117" s="65"/>
      <c r="M117" s="59"/>
      <c r="N117" s="83"/>
      <c r="O117" s="134">
        <f>SUM(O114:O116)</f>
        <v>124141</v>
      </c>
      <c r="Q117" s="3"/>
      <c r="R117" s="235"/>
      <c r="S117" s="235"/>
      <c r="T117" s="235"/>
      <c r="U117" s="235"/>
      <c r="V117" s="235"/>
      <c r="W117" s="235"/>
      <c r="X117" s="235"/>
    </row>
    <row r="118" spans="1:24" ht="14.25" customHeight="1">
      <c r="A118" s="3"/>
      <c r="C118" s="3"/>
      <c r="D118" s="3"/>
      <c r="I118" s="38"/>
      <c r="J118" s="37"/>
      <c r="K118" s="39"/>
      <c r="M118" s="21"/>
      <c r="R118" s="235"/>
      <c r="S118" s="235"/>
      <c r="T118" s="235"/>
      <c r="U118" s="235"/>
      <c r="V118" s="235"/>
      <c r="W118" s="235"/>
      <c r="X118" s="235"/>
    </row>
    <row r="119" spans="1:26" ht="14.25" customHeight="1">
      <c r="A119" s="3">
        <v>15</v>
      </c>
      <c r="C119" s="252" t="s">
        <v>67</v>
      </c>
      <c r="D119" s="252"/>
      <c r="E119" s="252"/>
      <c r="F119" s="252"/>
      <c r="G119" s="252"/>
      <c r="H119" s="252"/>
      <c r="I119" s="252"/>
      <c r="J119" s="252"/>
      <c r="K119" s="252"/>
      <c r="L119" s="252"/>
      <c r="M119" s="252"/>
      <c r="N119" s="252"/>
      <c r="O119" s="252"/>
      <c r="Q119" s="235"/>
      <c r="R119" s="235"/>
      <c r="S119" s="235"/>
      <c r="T119" s="235"/>
      <c r="U119" s="235"/>
      <c r="V119" s="235"/>
      <c r="W119" s="235"/>
      <c r="X119" s="14"/>
      <c r="Y119" s="14"/>
      <c r="Z119" s="14"/>
    </row>
    <row r="120" spans="3:26" ht="14.25" customHeight="1">
      <c r="C120" s="14"/>
      <c r="D120" s="14"/>
      <c r="E120" s="14"/>
      <c r="F120" s="14"/>
      <c r="G120" s="14"/>
      <c r="H120" s="14"/>
      <c r="I120" s="14"/>
      <c r="J120" s="14"/>
      <c r="K120" s="14"/>
      <c r="L120" s="14"/>
      <c r="M120" s="14"/>
      <c r="N120" s="14"/>
      <c r="O120" s="14"/>
      <c r="Q120" s="4"/>
      <c r="R120" s="4"/>
      <c r="S120" s="4"/>
      <c r="T120" s="4"/>
      <c r="U120" s="4"/>
      <c r="V120" s="4"/>
      <c r="W120" s="4"/>
      <c r="X120" s="14"/>
      <c r="Y120" s="14"/>
      <c r="Z120" s="14"/>
    </row>
    <row r="121" spans="3:26" ht="60" customHeight="1">
      <c r="C121" s="14"/>
      <c r="D121" s="14"/>
      <c r="E121" s="14"/>
      <c r="F121" s="14"/>
      <c r="G121" s="14"/>
      <c r="H121" s="14"/>
      <c r="J121" s="19"/>
      <c r="L121" s="14"/>
      <c r="N121" s="14"/>
      <c r="O121" s="67" t="s">
        <v>283</v>
      </c>
      <c r="Q121" s="4"/>
      <c r="R121" s="4"/>
      <c r="S121" s="4"/>
      <c r="T121" s="4"/>
      <c r="U121" s="4"/>
      <c r="V121" s="4"/>
      <c r="W121" s="4"/>
      <c r="X121" s="14"/>
      <c r="Y121" s="14"/>
      <c r="Z121" s="14"/>
    </row>
    <row r="122" spans="3:26" ht="14.25" customHeight="1">
      <c r="C122" s="1" t="s">
        <v>291</v>
      </c>
      <c r="D122" s="197"/>
      <c r="E122" s="197"/>
      <c r="N122" s="12"/>
      <c r="O122" s="12"/>
      <c r="Q122" s="4"/>
      <c r="R122" s="9"/>
      <c r="S122" s="9"/>
      <c r="T122" s="12"/>
      <c r="U122" s="12"/>
      <c r="V122" s="12"/>
      <c r="X122" s="12"/>
      <c r="Z122" s="12"/>
    </row>
    <row r="123" spans="3:26" ht="14.25" customHeight="1">
      <c r="C123" s="1"/>
      <c r="D123" s="197"/>
      <c r="E123" s="197"/>
      <c r="N123" s="12"/>
      <c r="O123" s="12"/>
      <c r="Q123" s="4"/>
      <c r="R123" s="9"/>
      <c r="S123" s="9"/>
      <c r="T123" s="12"/>
      <c r="U123" s="12"/>
      <c r="V123" s="12"/>
      <c r="X123" s="12"/>
      <c r="Z123" s="12"/>
    </row>
    <row r="124" spans="3:26" ht="14.25" customHeight="1">
      <c r="C124" s="3" t="s">
        <v>100</v>
      </c>
      <c r="G124" s="47" t="s">
        <v>99</v>
      </c>
      <c r="K124" s="212" t="s">
        <v>69</v>
      </c>
      <c r="L124" s="212"/>
      <c r="M124" s="212"/>
      <c r="N124" s="12"/>
      <c r="O124" s="6" t="s">
        <v>3</v>
      </c>
      <c r="Q124" s="4"/>
      <c r="R124" s="9"/>
      <c r="S124" s="9"/>
      <c r="T124" s="12"/>
      <c r="U124" s="12"/>
      <c r="V124" s="12"/>
      <c r="X124" s="12"/>
      <c r="Z124" s="12"/>
    </row>
    <row r="125" spans="3:26" ht="9" customHeight="1">
      <c r="C125" s="3"/>
      <c r="G125" s="3"/>
      <c r="K125" s="57"/>
      <c r="L125" s="57"/>
      <c r="M125" s="57"/>
      <c r="N125" s="12"/>
      <c r="O125" s="6"/>
      <c r="Q125" s="4"/>
      <c r="R125" s="9"/>
      <c r="S125" s="9"/>
      <c r="T125" s="12"/>
      <c r="U125" s="12"/>
      <c r="V125" s="12"/>
      <c r="X125" s="12"/>
      <c r="Z125" s="12"/>
    </row>
    <row r="126" spans="3:26" ht="18" customHeight="1">
      <c r="C126" s="12" t="s">
        <v>87</v>
      </c>
      <c r="D126" s="12"/>
      <c r="E126" s="12"/>
      <c r="F126" s="12"/>
      <c r="G126" s="12" t="s">
        <v>101</v>
      </c>
      <c r="H126" s="12"/>
      <c r="I126" s="12"/>
      <c r="J126" s="12"/>
      <c r="K126" s="244" t="s">
        <v>91</v>
      </c>
      <c r="L126" s="244"/>
      <c r="M126" s="244"/>
      <c r="N126" s="12"/>
      <c r="O126" s="190">
        <v>2200</v>
      </c>
      <c r="Q126" s="4"/>
      <c r="V126" s="12"/>
      <c r="X126" s="123"/>
      <c r="Z126" s="12"/>
    </row>
    <row r="127" spans="3:26" ht="18.75" customHeight="1">
      <c r="C127" s="12" t="s">
        <v>87</v>
      </c>
      <c r="D127" s="12"/>
      <c r="E127" s="12"/>
      <c r="F127" s="12"/>
      <c r="G127" s="12" t="s">
        <v>101</v>
      </c>
      <c r="H127" s="12"/>
      <c r="I127" s="12"/>
      <c r="J127" s="12"/>
      <c r="K127" s="244" t="s">
        <v>94</v>
      </c>
      <c r="L127" s="244"/>
      <c r="M127" s="244"/>
      <c r="N127" s="12"/>
      <c r="O127" s="190">
        <v>1403</v>
      </c>
      <c r="Q127" s="4"/>
      <c r="V127" s="12"/>
      <c r="X127" s="123"/>
      <c r="Z127" s="12"/>
    </row>
    <row r="128" spans="3:26" ht="18" customHeight="1">
      <c r="C128" s="12" t="s">
        <v>88</v>
      </c>
      <c r="D128" s="12"/>
      <c r="E128" s="12"/>
      <c r="F128" s="12"/>
      <c r="G128" s="12" t="s">
        <v>102</v>
      </c>
      <c r="H128" s="12"/>
      <c r="I128" s="12"/>
      <c r="J128" s="12"/>
      <c r="K128" s="244" t="s">
        <v>71</v>
      </c>
      <c r="L128" s="244"/>
      <c r="M128" s="244"/>
      <c r="N128" s="12"/>
      <c r="O128" s="190">
        <v>12220</v>
      </c>
      <c r="Q128" s="4"/>
      <c r="V128" s="12"/>
      <c r="X128" s="123"/>
      <c r="Z128" s="12"/>
    </row>
    <row r="129" spans="3:26" ht="18" customHeight="1">
      <c r="C129" s="12" t="s">
        <v>327</v>
      </c>
      <c r="D129" s="12"/>
      <c r="E129" s="12"/>
      <c r="F129" s="12"/>
      <c r="G129" s="12" t="s">
        <v>102</v>
      </c>
      <c r="H129" s="12"/>
      <c r="I129" s="12"/>
      <c r="J129" s="12"/>
      <c r="K129" s="244" t="s">
        <v>320</v>
      </c>
      <c r="L129" s="244"/>
      <c r="M129" s="244"/>
      <c r="N129" s="12"/>
      <c r="O129" s="190">
        <v>1304</v>
      </c>
      <c r="Q129" s="4"/>
      <c r="V129" s="12"/>
      <c r="X129" s="123"/>
      <c r="Z129" s="12"/>
    </row>
    <row r="130" spans="3:26" ht="18" customHeight="1">
      <c r="C130" s="12" t="s">
        <v>322</v>
      </c>
      <c r="D130" s="12"/>
      <c r="E130" s="12"/>
      <c r="F130" s="12"/>
      <c r="G130" s="12" t="s">
        <v>102</v>
      </c>
      <c r="H130" s="12"/>
      <c r="I130" s="12"/>
      <c r="J130" s="12"/>
      <c r="K130" s="244" t="s">
        <v>321</v>
      </c>
      <c r="L130" s="244"/>
      <c r="M130" s="244"/>
      <c r="N130" s="12"/>
      <c r="O130" s="190">
        <v>979</v>
      </c>
      <c r="Q130" s="4"/>
      <c r="V130" s="12"/>
      <c r="X130" s="123"/>
      <c r="Z130" s="12"/>
    </row>
    <row r="131" spans="3:26" ht="18" customHeight="1">
      <c r="C131" s="12"/>
      <c r="D131" s="12"/>
      <c r="E131" s="12"/>
      <c r="F131" s="12"/>
      <c r="G131" s="12"/>
      <c r="H131" s="12"/>
      <c r="I131" s="12"/>
      <c r="J131" s="12"/>
      <c r="K131" s="9"/>
      <c r="L131" s="9"/>
      <c r="M131" s="9"/>
      <c r="N131" s="12"/>
      <c r="O131" s="190"/>
      <c r="Q131" s="4"/>
      <c r="V131" s="12"/>
      <c r="X131" s="123"/>
      <c r="Z131" s="12"/>
    </row>
    <row r="132" spans="3:26" ht="18" customHeight="1">
      <c r="C132" s="1" t="s">
        <v>292</v>
      </c>
      <c r="D132" s="12"/>
      <c r="E132" s="12"/>
      <c r="F132" s="12"/>
      <c r="G132" s="12"/>
      <c r="H132" s="12"/>
      <c r="I132" s="12"/>
      <c r="J132" s="12"/>
      <c r="K132" s="9"/>
      <c r="L132" s="9"/>
      <c r="M132" s="9"/>
      <c r="N132" s="12"/>
      <c r="O132" s="190"/>
      <c r="Q132" s="4"/>
      <c r="V132" s="12"/>
      <c r="X132" s="123"/>
      <c r="Z132" s="12"/>
    </row>
    <row r="133" spans="3:26" ht="18" customHeight="1">
      <c r="C133" s="1"/>
      <c r="D133" s="12"/>
      <c r="E133" s="12"/>
      <c r="F133" s="12"/>
      <c r="G133" s="12"/>
      <c r="H133" s="12"/>
      <c r="I133" s="12"/>
      <c r="J133" s="12"/>
      <c r="K133" s="9"/>
      <c r="L133" s="9"/>
      <c r="M133" s="9"/>
      <c r="N133" s="12"/>
      <c r="O133" s="190"/>
      <c r="Q133" s="4"/>
      <c r="V133" s="12"/>
      <c r="X133" s="123"/>
      <c r="Z133" s="12"/>
    </row>
    <row r="134" spans="3:26" ht="18" customHeight="1">
      <c r="C134" s="3" t="s">
        <v>100</v>
      </c>
      <c r="G134" s="3" t="s">
        <v>99</v>
      </c>
      <c r="K134" s="212" t="s">
        <v>69</v>
      </c>
      <c r="L134" s="212"/>
      <c r="M134" s="212"/>
      <c r="N134" s="12"/>
      <c r="O134" s="6" t="s">
        <v>3</v>
      </c>
      <c r="Q134" s="4"/>
      <c r="V134" s="12"/>
      <c r="X134" s="123"/>
      <c r="Z134" s="12"/>
    </row>
    <row r="135" spans="3:26" ht="12" customHeight="1">
      <c r="C135" s="3"/>
      <c r="G135" s="3"/>
      <c r="K135" s="57"/>
      <c r="L135" s="57"/>
      <c r="M135" s="57"/>
      <c r="N135" s="12"/>
      <c r="O135" s="6"/>
      <c r="Q135" s="4"/>
      <c r="V135" s="12"/>
      <c r="X135" s="123"/>
      <c r="Z135" s="12"/>
    </row>
    <row r="136" spans="3:26" ht="18" customHeight="1">
      <c r="C136" s="12" t="s">
        <v>268</v>
      </c>
      <c r="D136" s="135"/>
      <c r="E136" s="135"/>
      <c r="F136" s="12"/>
      <c r="G136" s="12" t="s">
        <v>102</v>
      </c>
      <c r="H136" s="12"/>
      <c r="I136" s="12"/>
      <c r="J136" s="12"/>
      <c r="K136" s="244" t="s">
        <v>70</v>
      </c>
      <c r="L136" s="244"/>
      <c r="M136" s="244"/>
      <c r="N136" s="12"/>
      <c r="O136" s="190">
        <v>5233</v>
      </c>
      <c r="Q136" s="4"/>
      <c r="V136" s="12"/>
      <c r="X136" s="123"/>
      <c r="Z136" s="12"/>
    </row>
    <row r="137" spans="3:26" ht="18" customHeight="1">
      <c r="C137" s="1"/>
      <c r="D137" s="12"/>
      <c r="E137" s="12"/>
      <c r="F137" s="12"/>
      <c r="G137" s="12"/>
      <c r="H137" s="12"/>
      <c r="I137" s="12"/>
      <c r="J137" s="12"/>
      <c r="K137" s="208"/>
      <c r="L137" s="208"/>
      <c r="M137" s="208"/>
      <c r="N137" s="12"/>
      <c r="O137" s="190"/>
      <c r="Q137" s="4"/>
      <c r="V137" s="12"/>
      <c r="X137" s="123"/>
      <c r="Z137" s="12"/>
    </row>
    <row r="138" spans="3:26" ht="18" customHeight="1">
      <c r="C138" s="12" t="s">
        <v>269</v>
      </c>
      <c r="D138" s="12"/>
      <c r="E138" s="12"/>
      <c r="F138" s="12"/>
      <c r="G138" s="12" t="s">
        <v>102</v>
      </c>
      <c r="H138" s="12"/>
      <c r="I138" s="12"/>
      <c r="J138" s="12"/>
      <c r="K138" s="244" t="s">
        <v>70</v>
      </c>
      <c r="L138" s="244"/>
      <c r="M138" s="244"/>
      <c r="N138" s="12"/>
      <c r="O138" s="190">
        <v>603</v>
      </c>
      <c r="Q138" s="4"/>
      <c r="V138" s="12"/>
      <c r="X138" s="123"/>
      <c r="Z138" s="12"/>
    </row>
    <row r="139" spans="3:26" ht="18" customHeight="1">
      <c r="C139" s="12"/>
      <c r="D139" s="12"/>
      <c r="E139" s="12"/>
      <c r="F139" s="12"/>
      <c r="G139" s="12"/>
      <c r="H139" s="12"/>
      <c r="I139" s="12"/>
      <c r="J139" s="12"/>
      <c r="K139" s="208"/>
      <c r="L139" s="208"/>
      <c r="M139" s="208"/>
      <c r="N139" s="12"/>
      <c r="O139" s="190"/>
      <c r="Q139" s="4"/>
      <c r="V139" s="12"/>
      <c r="X139" s="123"/>
      <c r="Z139" s="12"/>
    </row>
    <row r="140" spans="3:26" ht="18" customHeight="1">
      <c r="C140" s="12" t="s">
        <v>270</v>
      </c>
      <c r="D140" s="12"/>
      <c r="E140" s="12"/>
      <c r="F140" s="12"/>
      <c r="G140" s="12" t="s">
        <v>102</v>
      </c>
      <c r="H140" s="12"/>
      <c r="I140" s="12"/>
      <c r="J140" s="12"/>
      <c r="K140" s="244" t="s">
        <v>70</v>
      </c>
      <c r="L140" s="244"/>
      <c r="M140" s="244"/>
      <c r="N140" s="12"/>
      <c r="O140" s="190">
        <v>137</v>
      </c>
      <c r="Q140" s="4"/>
      <c r="V140" s="12"/>
      <c r="X140" s="123"/>
      <c r="Z140" s="12"/>
    </row>
    <row r="141" spans="3:26" ht="18" customHeight="1">
      <c r="C141" s="1"/>
      <c r="D141" s="12"/>
      <c r="E141" s="12"/>
      <c r="F141" s="12"/>
      <c r="G141" s="12"/>
      <c r="H141" s="12"/>
      <c r="I141" s="12"/>
      <c r="J141" s="12"/>
      <c r="K141" s="208"/>
      <c r="L141" s="208"/>
      <c r="M141" s="208"/>
      <c r="N141" s="12"/>
      <c r="O141" s="190"/>
      <c r="Q141" s="4"/>
      <c r="V141" s="12"/>
      <c r="X141" s="123"/>
      <c r="Z141" s="12"/>
    </row>
    <row r="142" spans="3:26" ht="30" customHeight="1">
      <c r="C142" s="12" t="s">
        <v>89</v>
      </c>
      <c r="D142" s="12"/>
      <c r="E142" s="12"/>
      <c r="F142" s="12"/>
      <c r="G142" s="12" t="s">
        <v>102</v>
      </c>
      <c r="H142" s="12"/>
      <c r="I142" s="12"/>
      <c r="J142" s="12"/>
      <c r="K142" s="244" t="s">
        <v>70</v>
      </c>
      <c r="L142" s="244"/>
      <c r="M142" s="244"/>
      <c r="N142" s="12"/>
      <c r="O142" s="190">
        <v>76</v>
      </c>
      <c r="Q142" s="4"/>
      <c r="V142" s="12"/>
      <c r="X142" s="123"/>
      <c r="Z142" s="12"/>
    </row>
    <row r="143" spans="3:26" ht="30" customHeight="1">
      <c r="C143" s="12" t="s">
        <v>95</v>
      </c>
      <c r="D143" s="12"/>
      <c r="E143" s="12"/>
      <c r="F143" s="12"/>
      <c r="G143" s="12" t="s">
        <v>102</v>
      </c>
      <c r="H143" s="12"/>
      <c r="I143" s="12"/>
      <c r="J143" s="12"/>
      <c r="K143" s="244" t="s">
        <v>70</v>
      </c>
      <c r="L143" s="244"/>
      <c r="M143" s="244"/>
      <c r="N143" s="12"/>
      <c r="O143" s="190">
        <v>128</v>
      </c>
      <c r="Q143" s="4"/>
      <c r="V143" s="12"/>
      <c r="X143" s="123"/>
      <c r="Z143" s="12"/>
    </row>
    <row r="144" spans="3:26" ht="30" customHeight="1">
      <c r="C144" s="12" t="s">
        <v>174</v>
      </c>
      <c r="D144" s="12"/>
      <c r="E144" s="12"/>
      <c r="F144" s="12"/>
      <c r="G144" s="12" t="s">
        <v>102</v>
      </c>
      <c r="H144" s="12"/>
      <c r="I144" s="12"/>
      <c r="J144" s="12"/>
      <c r="K144" s="244" t="s">
        <v>70</v>
      </c>
      <c r="L144" s="244"/>
      <c r="M144" s="244"/>
      <c r="N144" s="12"/>
      <c r="O144" s="190">
        <v>265</v>
      </c>
      <c r="Q144" s="4"/>
      <c r="V144" s="12"/>
      <c r="X144" s="123"/>
      <c r="Z144" s="12"/>
    </row>
    <row r="145" spans="3:26" ht="37.5" customHeight="1">
      <c r="C145" s="244" t="s">
        <v>141</v>
      </c>
      <c r="D145" s="244"/>
      <c r="E145" s="244"/>
      <c r="F145" s="12"/>
      <c r="G145" s="12" t="s">
        <v>102</v>
      </c>
      <c r="H145" s="12"/>
      <c r="I145" s="12"/>
      <c r="J145" s="12"/>
      <c r="K145" s="244" t="s">
        <v>70</v>
      </c>
      <c r="L145" s="244"/>
      <c r="M145" s="244"/>
      <c r="N145" s="12"/>
      <c r="O145" s="190">
        <v>16735</v>
      </c>
      <c r="Q145" s="4"/>
      <c r="V145" s="12"/>
      <c r="X145" s="123"/>
      <c r="Z145" s="12"/>
    </row>
    <row r="146" spans="3:26" ht="30" customHeight="1">
      <c r="C146" s="12" t="s">
        <v>90</v>
      </c>
      <c r="D146" s="12"/>
      <c r="E146" s="12"/>
      <c r="F146" s="12"/>
      <c r="G146" s="12" t="s">
        <v>102</v>
      </c>
      <c r="H146" s="12"/>
      <c r="I146" s="12"/>
      <c r="J146" s="12"/>
      <c r="K146" s="244" t="s">
        <v>70</v>
      </c>
      <c r="L146" s="244"/>
      <c r="M146" s="244"/>
      <c r="N146" s="12"/>
      <c r="O146" s="190">
        <v>147</v>
      </c>
      <c r="Q146" s="4"/>
      <c r="V146" s="12"/>
      <c r="X146" s="123"/>
      <c r="Z146" s="12"/>
    </row>
    <row r="147" spans="3:26" ht="30" customHeight="1">
      <c r="C147" s="12" t="s">
        <v>134</v>
      </c>
      <c r="D147" s="12"/>
      <c r="E147" s="12"/>
      <c r="F147" s="12"/>
      <c r="G147" s="12" t="s">
        <v>102</v>
      </c>
      <c r="H147" s="12"/>
      <c r="I147" s="12"/>
      <c r="J147" s="12"/>
      <c r="K147" s="244" t="s">
        <v>70</v>
      </c>
      <c r="L147" s="244"/>
      <c r="M147" s="244"/>
      <c r="N147" s="12"/>
      <c r="O147" s="190">
        <v>821</v>
      </c>
      <c r="Q147" s="4"/>
      <c r="V147" s="12"/>
      <c r="X147" s="123"/>
      <c r="Z147" s="12"/>
    </row>
    <row r="148" spans="3:26" ht="30" customHeight="1">
      <c r="C148" s="12" t="s">
        <v>190</v>
      </c>
      <c r="D148" s="12"/>
      <c r="E148" s="12"/>
      <c r="F148" s="12"/>
      <c r="G148" s="12" t="s">
        <v>102</v>
      </c>
      <c r="H148" s="12"/>
      <c r="I148" s="12"/>
      <c r="J148" s="12"/>
      <c r="K148" s="244" t="s">
        <v>70</v>
      </c>
      <c r="L148" s="244"/>
      <c r="M148" s="244"/>
      <c r="N148" s="12"/>
      <c r="O148" s="190">
        <v>42</v>
      </c>
      <c r="Q148" s="4"/>
      <c r="V148" s="12"/>
      <c r="X148" s="123"/>
      <c r="Z148" s="12"/>
    </row>
    <row r="149" spans="3:15" ht="32.25" customHeight="1">
      <c r="C149" s="12" t="s">
        <v>203</v>
      </c>
      <c r="G149" s="12" t="s">
        <v>102</v>
      </c>
      <c r="K149" s="244" t="s">
        <v>70</v>
      </c>
      <c r="L149" s="244"/>
      <c r="M149" s="244"/>
      <c r="O149" s="190">
        <v>5000</v>
      </c>
    </row>
    <row r="150" spans="3:15" ht="17.25" customHeight="1">
      <c r="C150" s="12"/>
      <c r="G150" s="12"/>
      <c r="K150" s="9"/>
      <c r="L150" s="9"/>
      <c r="M150" s="9"/>
      <c r="O150" s="190"/>
    </row>
    <row r="151" spans="1:26" ht="14.25" customHeight="1">
      <c r="A151" s="3">
        <v>16</v>
      </c>
      <c r="C151" s="3" t="s">
        <v>281</v>
      </c>
      <c r="D151" s="4"/>
      <c r="E151" s="4"/>
      <c r="F151" s="4"/>
      <c r="G151" s="4"/>
      <c r="H151" s="4"/>
      <c r="I151" s="4"/>
      <c r="J151" s="4"/>
      <c r="K151" s="4"/>
      <c r="L151" s="4"/>
      <c r="M151" s="4"/>
      <c r="N151" s="4"/>
      <c r="O151" s="4"/>
      <c r="Q151" s="4"/>
      <c r="R151" s="4"/>
      <c r="S151" s="4"/>
      <c r="T151" s="4"/>
      <c r="U151" s="4"/>
      <c r="V151" s="4"/>
      <c r="W151" s="4"/>
      <c r="X151" s="14"/>
      <c r="Y151" s="14"/>
      <c r="Z151" s="14"/>
    </row>
    <row r="152" spans="1:26" ht="14.25" customHeight="1">
      <c r="A152" s="3"/>
      <c r="C152" s="3"/>
      <c r="D152" s="4"/>
      <c r="E152" s="4"/>
      <c r="F152" s="4"/>
      <c r="G152" s="4"/>
      <c r="H152" s="4"/>
      <c r="I152" s="4"/>
      <c r="J152" s="4"/>
      <c r="K152" s="4"/>
      <c r="L152" s="4"/>
      <c r="M152" s="4"/>
      <c r="N152" s="4"/>
      <c r="O152" s="4"/>
      <c r="Q152" s="4"/>
      <c r="R152" s="4"/>
      <c r="S152" s="4"/>
      <c r="T152" s="4"/>
      <c r="U152" s="4"/>
      <c r="V152" s="4"/>
      <c r="W152" s="4"/>
      <c r="X152" s="14"/>
      <c r="Y152" s="14"/>
      <c r="Z152" s="14"/>
    </row>
    <row r="153" spans="1:26" ht="14.25" customHeight="1">
      <c r="A153" s="3"/>
      <c r="B153" s="3"/>
      <c r="C153" s="1" t="s">
        <v>246</v>
      </c>
      <c r="D153" s="198"/>
      <c r="E153" s="4"/>
      <c r="F153" s="4"/>
      <c r="G153" s="4"/>
      <c r="H153" s="4"/>
      <c r="I153" s="4"/>
      <c r="J153" s="4"/>
      <c r="K153" s="4"/>
      <c r="L153" s="4"/>
      <c r="M153" s="4"/>
      <c r="N153" s="4"/>
      <c r="O153" s="4"/>
      <c r="Q153" s="4"/>
      <c r="R153" s="4"/>
      <c r="S153" s="4"/>
      <c r="T153" s="4"/>
      <c r="U153" s="4"/>
      <c r="V153" s="4"/>
      <c r="W153" s="4"/>
      <c r="X153" s="14"/>
      <c r="Y153" s="14"/>
      <c r="Z153" s="14"/>
    </row>
    <row r="154" spans="1:30" ht="45" customHeight="1">
      <c r="A154" s="3"/>
      <c r="C154" s="235" t="s">
        <v>319</v>
      </c>
      <c r="D154" s="209"/>
      <c r="E154" s="209"/>
      <c r="F154" s="209"/>
      <c r="G154" s="209"/>
      <c r="H154" s="209"/>
      <c r="I154" s="209"/>
      <c r="J154" s="209"/>
      <c r="K154" s="209"/>
      <c r="L154" s="209"/>
      <c r="M154" s="209"/>
      <c r="N154" s="209"/>
      <c r="O154" s="209"/>
      <c r="Q154" s="4"/>
      <c r="R154" s="265"/>
      <c r="S154" s="266"/>
      <c r="T154" s="266"/>
      <c r="U154" s="266"/>
      <c r="V154" s="266"/>
      <c r="W154" s="266"/>
      <c r="X154" s="266"/>
      <c r="Y154" s="266"/>
      <c r="Z154" s="266"/>
      <c r="AA154" s="266"/>
      <c r="AB154" s="266"/>
      <c r="AC154" s="266"/>
      <c r="AD154" s="266"/>
    </row>
    <row r="155" spans="1:30" ht="12.75" customHeight="1">
      <c r="A155" s="3"/>
      <c r="C155" s="4"/>
      <c r="D155" s="14"/>
      <c r="E155" s="14"/>
      <c r="F155" s="14"/>
      <c r="G155" s="14"/>
      <c r="H155" s="14"/>
      <c r="I155" s="14"/>
      <c r="J155" s="14"/>
      <c r="K155" s="14"/>
      <c r="L155" s="14"/>
      <c r="M155" s="14"/>
      <c r="N155" s="14"/>
      <c r="O155" s="14"/>
      <c r="Q155" s="4"/>
      <c r="R155" s="158"/>
      <c r="S155" s="159"/>
      <c r="T155" s="159"/>
      <c r="U155" s="159"/>
      <c r="V155" s="159"/>
      <c r="W155" s="159"/>
      <c r="X155" s="159"/>
      <c r="Y155" s="159"/>
      <c r="Z155" s="159"/>
      <c r="AA155" s="159"/>
      <c r="AB155" s="159"/>
      <c r="AC155" s="159"/>
      <c r="AD155" s="159"/>
    </row>
    <row r="156" spans="1:30" ht="45" customHeight="1">
      <c r="A156" s="3"/>
      <c r="C156" s="235" t="s">
        <v>302</v>
      </c>
      <c r="D156" s="272"/>
      <c r="E156" s="272"/>
      <c r="F156" s="272"/>
      <c r="G156" s="272"/>
      <c r="H156" s="272"/>
      <c r="I156" s="272"/>
      <c r="J156" s="272"/>
      <c r="K156" s="272"/>
      <c r="L156" s="272"/>
      <c r="M156" s="272"/>
      <c r="N156" s="272"/>
      <c r="O156" s="272"/>
      <c r="Q156" s="4"/>
      <c r="R156" s="158"/>
      <c r="S156" s="159"/>
      <c r="T156" s="159"/>
      <c r="U156" s="159"/>
      <c r="V156" s="159"/>
      <c r="W156" s="159"/>
      <c r="X156" s="159"/>
      <c r="Y156" s="159"/>
      <c r="Z156" s="159"/>
      <c r="AA156" s="159"/>
      <c r="AB156" s="159"/>
      <c r="AC156" s="159"/>
      <c r="AD156" s="159"/>
    </row>
    <row r="157" spans="1:30" ht="15.75" customHeight="1">
      <c r="A157" s="3"/>
      <c r="C157" s="4"/>
      <c r="D157" s="192"/>
      <c r="E157" s="192"/>
      <c r="F157" s="192"/>
      <c r="G157" s="192"/>
      <c r="H157" s="192"/>
      <c r="I157" s="192"/>
      <c r="J157" s="192"/>
      <c r="K157" s="192"/>
      <c r="L157" s="192"/>
      <c r="M157" s="192"/>
      <c r="N157" s="192"/>
      <c r="O157" s="192"/>
      <c r="Q157" s="4"/>
      <c r="R157" s="158"/>
      <c r="S157" s="159"/>
      <c r="T157" s="159"/>
      <c r="U157" s="159"/>
      <c r="V157" s="159"/>
      <c r="W157" s="159"/>
      <c r="X157" s="159"/>
      <c r="Y157" s="159"/>
      <c r="Z157" s="159"/>
      <c r="AA157" s="159"/>
      <c r="AB157" s="159"/>
      <c r="AC157" s="159"/>
      <c r="AD157" s="159"/>
    </row>
    <row r="158" spans="1:30" ht="15.75" customHeight="1">
      <c r="A158" s="3"/>
      <c r="B158" s="3"/>
      <c r="C158" s="1" t="s">
        <v>282</v>
      </c>
      <c r="D158" s="198"/>
      <c r="E158" s="205"/>
      <c r="F158" s="205"/>
      <c r="G158" s="205"/>
      <c r="H158" s="205"/>
      <c r="I158" s="205"/>
      <c r="J158" s="205"/>
      <c r="K158" s="205"/>
      <c r="L158" s="205"/>
      <c r="M158" s="205"/>
      <c r="N158" s="205"/>
      <c r="O158" s="205"/>
      <c r="Q158" s="4"/>
      <c r="R158" s="158"/>
      <c r="S158" s="159"/>
      <c r="T158" s="159"/>
      <c r="U158" s="159"/>
      <c r="V158" s="159"/>
      <c r="W158" s="159"/>
      <c r="X158" s="159"/>
      <c r="Y158" s="159"/>
      <c r="Z158" s="159"/>
      <c r="AA158" s="159"/>
      <c r="AB158" s="159"/>
      <c r="AC158" s="159"/>
      <c r="AD158" s="159"/>
    </row>
    <row r="159" spans="1:26" ht="43.5" customHeight="1">
      <c r="A159" s="3"/>
      <c r="C159" s="267" t="s">
        <v>314</v>
      </c>
      <c r="D159" s="268"/>
      <c r="E159" s="268"/>
      <c r="F159" s="268"/>
      <c r="G159" s="268"/>
      <c r="H159" s="268"/>
      <c r="I159" s="268"/>
      <c r="J159" s="268"/>
      <c r="K159" s="268"/>
      <c r="L159" s="268"/>
      <c r="M159" s="268"/>
      <c r="N159" s="268"/>
      <c r="O159" s="268"/>
      <c r="Q159" s="4"/>
      <c r="R159" s="4"/>
      <c r="S159" s="4"/>
      <c r="T159" s="4"/>
      <c r="U159" s="4"/>
      <c r="V159" s="4"/>
      <c r="W159" s="4"/>
      <c r="X159" s="14"/>
      <c r="Y159" s="14"/>
      <c r="Z159" s="14"/>
    </row>
    <row r="160" spans="1:26" ht="14.25" customHeight="1">
      <c r="A160" s="3"/>
      <c r="C160" s="3"/>
      <c r="D160" s="4"/>
      <c r="E160" s="4"/>
      <c r="F160" s="4"/>
      <c r="G160" s="4"/>
      <c r="H160" s="4"/>
      <c r="I160" s="4"/>
      <c r="J160" s="4"/>
      <c r="K160" s="4"/>
      <c r="L160" s="4"/>
      <c r="M160" s="4"/>
      <c r="N160" s="4"/>
      <c r="O160" s="4"/>
      <c r="Q160" s="4"/>
      <c r="R160" s="4"/>
      <c r="S160" s="4"/>
      <c r="T160" s="4"/>
      <c r="U160" s="4"/>
      <c r="V160" s="4"/>
      <c r="W160" s="4"/>
      <c r="X160" s="14"/>
      <c r="Y160" s="14"/>
      <c r="Z160" s="14"/>
    </row>
    <row r="161" spans="1:30" ht="32.25" customHeight="1">
      <c r="A161" s="3"/>
      <c r="C161" s="235" t="s">
        <v>289</v>
      </c>
      <c r="D161" s="209"/>
      <c r="E161" s="209"/>
      <c r="F161" s="209"/>
      <c r="G161" s="209"/>
      <c r="H161" s="209"/>
      <c r="I161" s="209"/>
      <c r="J161" s="209"/>
      <c r="K161" s="209"/>
      <c r="L161" s="209"/>
      <c r="M161" s="209"/>
      <c r="N161" s="209"/>
      <c r="O161" s="209"/>
      <c r="Q161" s="4"/>
      <c r="R161" s="265"/>
      <c r="S161" s="266"/>
      <c r="T161" s="266"/>
      <c r="U161" s="266"/>
      <c r="V161" s="266"/>
      <c r="W161" s="266"/>
      <c r="X161" s="266"/>
      <c r="Y161" s="266"/>
      <c r="Z161" s="266"/>
      <c r="AA161" s="266"/>
      <c r="AB161" s="266"/>
      <c r="AC161" s="266"/>
      <c r="AD161" s="266"/>
    </row>
    <row r="162" spans="1:30" ht="15.75" customHeight="1">
      <c r="A162" s="3"/>
      <c r="C162" s="177" t="s">
        <v>294</v>
      </c>
      <c r="D162" s="260" t="s">
        <v>290</v>
      </c>
      <c r="E162" s="260"/>
      <c r="F162" s="260"/>
      <c r="G162" s="260"/>
      <c r="H162" s="260"/>
      <c r="I162" s="260"/>
      <c r="J162" s="260"/>
      <c r="K162" s="260"/>
      <c r="L162" s="260"/>
      <c r="M162" s="260"/>
      <c r="N162" s="260"/>
      <c r="O162" s="260"/>
      <c r="Q162" s="4"/>
      <c r="R162" s="158"/>
      <c r="S162" s="159"/>
      <c r="T162" s="159"/>
      <c r="U162" s="159"/>
      <c r="V162" s="159"/>
      <c r="W162" s="159"/>
      <c r="X162" s="159"/>
      <c r="Y162" s="159"/>
      <c r="Z162" s="159"/>
      <c r="AA162" s="159"/>
      <c r="AB162" s="159"/>
      <c r="AC162" s="159"/>
      <c r="AD162" s="159"/>
    </row>
    <row r="163" spans="1:30" ht="43.5" customHeight="1">
      <c r="A163" s="3"/>
      <c r="C163" s="177" t="s">
        <v>295</v>
      </c>
      <c r="D163" s="235" t="s">
        <v>326</v>
      </c>
      <c r="E163" s="235"/>
      <c r="F163" s="235"/>
      <c r="G163" s="235"/>
      <c r="H163" s="235"/>
      <c r="I163" s="235"/>
      <c r="J163" s="235"/>
      <c r="K163" s="235"/>
      <c r="L163" s="235"/>
      <c r="M163" s="235"/>
      <c r="N163" s="235"/>
      <c r="O163" s="235"/>
      <c r="Q163" s="4"/>
      <c r="R163" s="158"/>
      <c r="S163" s="159"/>
      <c r="T163" s="159"/>
      <c r="U163" s="159"/>
      <c r="V163" s="159"/>
      <c r="W163" s="159"/>
      <c r="X163" s="159"/>
      <c r="Y163" s="159"/>
      <c r="Z163" s="159"/>
      <c r="AA163" s="159"/>
      <c r="AB163" s="159"/>
      <c r="AC163" s="159"/>
      <c r="AD163" s="159"/>
    </row>
    <row r="164" spans="1:30" ht="18.75" customHeight="1">
      <c r="A164" s="3"/>
      <c r="C164" s="14" t="s">
        <v>296</v>
      </c>
      <c r="D164" s="235" t="s">
        <v>315</v>
      </c>
      <c r="E164" s="235"/>
      <c r="F164" s="235"/>
      <c r="G164" s="235"/>
      <c r="H164" s="235"/>
      <c r="I164" s="235"/>
      <c r="J164" s="235"/>
      <c r="K164" s="235"/>
      <c r="L164" s="235"/>
      <c r="M164" s="235"/>
      <c r="N164" s="235"/>
      <c r="O164" s="235"/>
      <c r="Q164" s="4"/>
      <c r="R164" s="158"/>
      <c r="S164" s="159"/>
      <c r="T164" s="159"/>
      <c r="U164" s="159"/>
      <c r="V164" s="159"/>
      <c r="W164" s="159"/>
      <c r="X164" s="159"/>
      <c r="Y164" s="159"/>
      <c r="Z164" s="159"/>
      <c r="AA164" s="159"/>
      <c r="AB164" s="159"/>
      <c r="AC164" s="159"/>
      <c r="AD164" s="159"/>
    </row>
    <row r="165" spans="1:30" ht="47.25" customHeight="1">
      <c r="A165" s="3"/>
      <c r="C165" s="4" t="s">
        <v>293</v>
      </c>
      <c r="D165" s="235" t="s">
        <v>316</v>
      </c>
      <c r="E165" s="235"/>
      <c r="F165" s="235"/>
      <c r="G165" s="235"/>
      <c r="H165" s="235"/>
      <c r="I165" s="235"/>
      <c r="J165" s="235"/>
      <c r="K165" s="235"/>
      <c r="L165" s="235"/>
      <c r="M165" s="235"/>
      <c r="N165" s="235"/>
      <c r="O165" s="235"/>
      <c r="Q165" s="4"/>
      <c r="R165" s="158"/>
      <c r="S165" s="159"/>
      <c r="T165" s="159"/>
      <c r="U165" s="159"/>
      <c r="V165" s="159"/>
      <c r="W165" s="159"/>
      <c r="X165" s="159"/>
      <c r="Y165" s="159"/>
      <c r="Z165" s="159"/>
      <c r="AA165" s="159"/>
      <c r="AB165" s="159"/>
      <c r="AC165" s="159"/>
      <c r="AD165" s="159"/>
    </row>
    <row r="166" spans="1:26" ht="14.25" customHeight="1">
      <c r="A166" s="3"/>
      <c r="C166" s="3"/>
      <c r="D166" s="4"/>
      <c r="E166" s="4"/>
      <c r="F166" s="4"/>
      <c r="G166" s="4"/>
      <c r="H166" s="4"/>
      <c r="I166" s="4"/>
      <c r="J166" s="4"/>
      <c r="K166" s="4"/>
      <c r="L166" s="4"/>
      <c r="M166" s="4"/>
      <c r="N166" s="4"/>
      <c r="O166" s="4"/>
      <c r="Q166" s="4"/>
      <c r="R166" s="4"/>
      <c r="S166" s="4"/>
      <c r="T166" s="4"/>
      <c r="U166" s="4"/>
      <c r="V166" s="4"/>
      <c r="W166" s="4"/>
      <c r="X166" s="14"/>
      <c r="Y166" s="14"/>
      <c r="Z166" s="14"/>
    </row>
    <row r="167" spans="1:26" ht="15.75" customHeight="1" hidden="1">
      <c r="A167" s="3"/>
      <c r="C167" s="4"/>
      <c r="D167" s="14"/>
      <c r="E167" s="14"/>
      <c r="F167" s="14"/>
      <c r="G167" s="14"/>
      <c r="H167" s="14"/>
      <c r="I167" s="14"/>
      <c r="J167" s="14"/>
      <c r="K167" s="14"/>
      <c r="L167" s="14"/>
      <c r="M167" s="14"/>
      <c r="N167" s="14"/>
      <c r="O167" s="14"/>
      <c r="Q167" s="4"/>
      <c r="R167" s="4"/>
      <c r="S167" s="4"/>
      <c r="T167" s="4"/>
      <c r="U167" s="4"/>
      <c r="V167" s="4"/>
      <c r="W167" s="4"/>
      <c r="X167" s="14"/>
      <c r="Y167" s="14"/>
      <c r="Z167" s="14"/>
    </row>
    <row r="168" spans="1:26" ht="15.75" customHeight="1">
      <c r="A168" s="3"/>
      <c r="C168" s="3"/>
      <c r="D168" s="4"/>
      <c r="E168" s="4"/>
      <c r="F168" s="4"/>
      <c r="G168" s="4"/>
      <c r="H168" s="4"/>
      <c r="I168" s="4"/>
      <c r="J168" s="4"/>
      <c r="K168" s="4"/>
      <c r="L168" s="4"/>
      <c r="M168" s="4"/>
      <c r="N168" s="4"/>
      <c r="O168" s="4"/>
      <c r="Q168" s="4"/>
      <c r="R168" s="4"/>
      <c r="S168" s="4"/>
      <c r="T168" s="4"/>
      <c r="U168" s="4"/>
      <c r="V168" s="4"/>
      <c r="W168" s="4"/>
      <c r="X168" s="14"/>
      <c r="Y168" s="14"/>
      <c r="Z168" s="14"/>
    </row>
    <row r="169" spans="1:32" ht="14.25" customHeight="1">
      <c r="A169" s="3">
        <v>17</v>
      </c>
      <c r="B169" s="3"/>
      <c r="C169" s="220" t="s">
        <v>28</v>
      </c>
      <c r="D169" s="220"/>
      <c r="E169" s="220"/>
      <c r="F169" s="220"/>
      <c r="G169" s="220"/>
      <c r="H169" s="220"/>
      <c r="I169" s="220"/>
      <c r="J169" s="220"/>
      <c r="K169" s="220"/>
      <c r="L169" s="220"/>
      <c r="M169" s="220"/>
      <c r="N169" s="259"/>
      <c r="O169" s="259"/>
      <c r="Q169" s="220"/>
      <c r="R169" s="220"/>
      <c r="S169" s="220"/>
      <c r="T169" s="220"/>
      <c r="U169" s="220"/>
      <c r="V169" s="220"/>
      <c r="W169" s="220"/>
      <c r="X169" s="220"/>
      <c r="Y169" s="220"/>
      <c r="Z169" s="220"/>
      <c r="AA169" s="220"/>
      <c r="AB169" s="220"/>
      <c r="AC169" s="220"/>
      <c r="AD169" s="259"/>
      <c r="AE169" s="259"/>
      <c r="AF169" s="259"/>
    </row>
    <row r="170" spans="13:23" ht="14.25" customHeight="1">
      <c r="M170" s="31"/>
      <c r="Q170" s="235"/>
      <c r="R170" s="235"/>
      <c r="S170" s="235"/>
      <c r="T170" s="235"/>
      <c r="U170" s="235"/>
      <c r="V170" s="235"/>
      <c r="W170" s="235"/>
    </row>
    <row r="171" spans="3:23" ht="30" customHeight="1">
      <c r="C171" s="235" t="s">
        <v>317</v>
      </c>
      <c r="D171" s="217"/>
      <c r="E171" s="217"/>
      <c r="F171" s="217"/>
      <c r="G171" s="217"/>
      <c r="H171" s="217"/>
      <c r="I171" s="217"/>
      <c r="J171" s="217"/>
      <c r="K171" s="217"/>
      <c r="L171" s="217"/>
      <c r="M171" s="217"/>
      <c r="N171" s="217"/>
      <c r="O171" s="217"/>
      <c r="Q171" s="4"/>
      <c r="R171" s="4"/>
      <c r="S171" s="4"/>
      <c r="T171" s="4"/>
      <c r="U171" s="4"/>
      <c r="V171" s="4"/>
      <c r="W171" s="4"/>
    </row>
    <row r="172" spans="9:23" ht="14.25" customHeight="1">
      <c r="I172" s="6"/>
      <c r="J172" s="19"/>
      <c r="K172" s="6"/>
      <c r="M172" s="31"/>
      <c r="Q172" s="4"/>
      <c r="R172" s="4"/>
      <c r="S172" s="4"/>
      <c r="T172" s="4"/>
      <c r="U172" s="4"/>
      <c r="V172" s="4"/>
      <c r="W172" s="4"/>
    </row>
    <row r="173" spans="9:23" ht="14.25" customHeight="1">
      <c r="I173" s="6">
        <v>2009</v>
      </c>
      <c r="J173" s="19"/>
      <c r="K173" s="6">
        <v>2009</v>
      </c>
      <c r="M173" s="31"/>
      <c r="Q173" s="4"/>
      <c r="R173" s="4"/>
      <c r="S173" s="4"/>
      <c r="T173" s="4"/>
      <c r="U173" s="4"/>
      <c r="V173" s="4"/>
      <c r="W173" s="4"/>
    </row>
    <row r="174" spans="9:23" ht="14.25" customHeight="1">
      <c r="I174" s="6" t="s">
        <v>258</v>
      </c>
      <c r="J174" s="19"/>
      <c r="K174" s="6" t="s">
        <v>239</v>
      </c>
      <c r="M174" s="262" t="s">
        <v>120</v>
      </c>
      <c r="N174" s="262"/>
      <c r="O174" s="262"/>
      <c r="Q174" s="4"/>
      <c r="R174" s="4"/>
      <c r="S174" s="4"/>
      <c r="T174" s="4"/>
      <c r="U174" s="4"/>
      <c r="V174" s="4"/>
      <c r="W174" s="4"/>
    </row>
    <row r="175" spans="9:23" ht="14.25" customHeight="1">
      <c r="I175" s="6" t="s">
        <v>3</v>
      </c>
      <c r="J175" s="6"/>
      <c r="K175" s="6" t="s">
        <v>3</v>
      </c>
      <c r="L175" s="6"/>
      <c r="M175" s="6" t="s">
        <v>3</v>
      </c>
      <c r="O175" s="6" t="s">
        <v>121</v>
      </c>
      <c r="Q175" s="4"/>
      <c r="R175" s="4"/>
      <c r="S175" s="4"/>
      <c r="T175" s="4"/>
      <c r="U175" s="4"/>
      <c r="V175" s="4"/>
      <c r="W175" s="4"/>
    </row>
    <row r="176" spans="9:23" ht="14.25" customHeight="1">
      <c r="I176" s="7"/>
      <c r="J176" s="6"/>
      <c r="K176" s="7"/>
      <c r="L176" s="7"/>
      <c r="M176" s="7"/>
      <c r="O176" s="6"/>
      <c r="Q176" s="4"/>
      <c r="R176" s="4"/>
      <c r="S176" s="4"/>
      <c r="T176" s="4"/>
      <c r="U176" s="4"/>
      <c r="V176" s="4"/>
      <c r="W176" s="4"/>
    </row>
    <row r="177" spans="4:23" ht="14.25" customHeight="1">
      <c r="D177" s="2" t="s">
        <v>15</v>
      </c>
      <c r="I177" s="89">
        <f>PL!F18</f>
        <v>87357</v>
      </c>
      <c r="J177" s="89"/>
      <c r="K177" s="89">
        <v>72129</v>
      </c>
      <c r="L177" s="41"/>
      <c r="M177" s="23">
        <f>I177-K177</f>
        <v>15228</v>
      </c>
      <c r="N177" s="3"/>
      <c r="O177" s="189">
        <f>M177/K177*100</f>
        <v>21.11217402154473</v>
      </c>
      <c r="Q177" s="4"/>
      <c r="R177" s="4"/>
      <c r="S177" s="4"/>
      <c r="T177" s="4"/>
      <c r="U177" s="4"/>
      <c r="V177" s="4"/>
      <c r="W177" s="4"/>
    </row>
    <row r="178" spans="4:23" ht="14.25" customHeight="1">
      <c r="D178" s="2" t="s">
        <v>18</v>
      </c>
      <c r="I178" s="89">
        <f>PL!F32</f>
        <v>33150</v>
      </c>
      <c r="J178" s="89"/>
      <c r="K178" s="89">
        <v>13517</v>
      </c>
      <c r="L178" s="41"/>
      <c r="M178" s="23">
        <f>I178-K178</f>
        <v>19633</v>
      </c>
      <c r="N178" s="3"/>
      <c r="O178" s="189">
        <f>M178/K178*100</f>
        <v>145.2467263446031</v>
      </c>
      <c r="Q178" s="4"/>
      <c r="R178" s="4"/>
      <c r="S178" s="4"/>
      <c r="T178" s="4"/>
      <c r="U178" s="4"/>
      <c r="V178" s="4"/>
      <c r="W178" s="4"/>
    </row>
    <row r="179" spans="13:23" ht="14.25" customHeight="1">
      <c r="M179" s="31"/>
      <c r="Q179" s="4"/>
      <c r="R179" s="4"/>
      <c r="S179" s="4"/>
      <c r="T179" s="4"/>
      <c r="U179" s="4"/>
      <c r="V179" s="4"/>
      <c r="W179" s="4"/>
    </row>
    <row r="180" spans="3:26" ht="48.75" customHeight="1">
      <c r="C180" s="235" t="s">
        <v>299</v>
      </c>
      <c r="D180" s="209"/>
      <c r="E180" s="209"/>
      <c r="F180" s="209"/>
      <c r="G180" s="209"/>
      <c r="H180" s="209"/>
      <c r="I180" s="209"/>
      <c r="J180" s="209"/>
      <c r="K180" s="209"/>
      <c r="L180" s="209"/>
      <c r="M180" s="209"/>
      <c r="N180" s="209"/>
      <c r="O180" s="209"/>
      <c r="Q180" s="14"/>
      <c r="R180" s="235"/>
      <c r="S180" s="235"/>
      <c r="T180" s="235"/>
      <c r="U180" s="235"/>
      <c r="V180" s="235"/>
      <c r="W180" s="235"/>
      <c r="X180" s="235"/>
      <c r="Y180" s="14"/>
      <c r="Z180" s="14"/>
    </row>
    <row r="181" spans="3:26" ht="14.25" customHeight="1">
      <c r="C181" s="4"/>
      <c r="D181" s="4"/>
      <c r="E181" s="4"/>
      <c r="F181" s="4"/>
      <c r="G181" s="4"/>
      <c r="H181" s="4"/>
      <c r="I181" s="4"/>
      <c r="J181" s="4"/>
      <c r="K181" s="4"/>
      <c r="L181" s="4"/>
      <c r="M181" s="4"/>
      <c r="N181" s="4"/>
      <c r="O181" s="4"/>
      <c r="Q181" s="14"/>
      <c r="R181" s="126"/>
      <c r="S181" s="126"/>
      <c r="T181" s="126"/>
      <c r="U181" s="126"/>
      <c r="V181" s="126"/>
      <c r="W181" s="126"/>
      <c r="X181" s="126"/>
      <c r="Y181" s="14"/>
      <c r="Z181" s="14"/>
    </row>
    <row r="182" spans="1:26" ht="14.25" customHeight="1">
      <c r="A182" s="3">
        <v>18</v>
      </c>
      <c r="B182" s="3"/>
      <c r="C182" s="220" t="s">
        <v>233</v>
      </c>
      <c r="D182" s="220"/>
      <c r="E182" s="220"/>
      <c r="F182" s="220"/>
      <c r="G182" s="220"/>
      <c r="H182" s="220"/>
      <c r="I182" s="220"/>
      <c r="J182" s="220"/>
      <c r="K182" s="220"/>
      <c r="L182" s="220"/>
      <c r="M182" s="220"/>
      <c r="N182" s="220"/>
      <c r="O182" s="220"/>
      <c r="Q182" s="14"/>
      <c r="R182" s="126"/>
      <c r="S182" s="126"/>
      <c r="T182" s="126"/>
      <c r="U182" s="126"/>
      <c r="V182" s="126"/>
      <c r="W182" s="126"/>
      <c r="X182" s="126"/>
      <c r="Y182" s="14"/>
      <c r="Z182" s="14"/>
    </row>
    <row r="183" spans="1:26" ht="14.25" customHeight="1">
      <c r="A183" s="3"/>
      <c r="B183" s="3"/>
      <c r="C183" s="11"/>
      <c r="D183" s="11"/>
      <c r="E183" s="11"/>
      <c r="F183" s="11"/>
      <c r="G183" s="11"/>
      <c r="H183" s="11"/>
      <c r="I183" s="11"/>
      <c r="J183" s="11"/>
      <c r="K183" s="11"/>
      <c r="L183" s="11"/>
      <c r="M183" s="11"/>
      <c r="N183" s="11"/>
      <c r="O183" s="11"/>
      <c r="Q183" s="14"/>
      <c r="R183" s="126"/>
      <c r="S183" s="126"/>
      <c r="T183" s="126"/>
      <c r="U183" s="126"/>
      <c r="V183" s="126"/>
      <c r="W183" s="126"/>
      <c r="X183" s="126"/>
      <c r="Y183" s="14"/>
      <c r="Z183" s="14"/>
    </row>
    <row r="184" spans="1:26" ht="14.25" customHeight="1">
      <c r="A184" s="3"/>
      <c r="B184" s="3"/>
      <c r="C184" s="3" t="s">
        <v>241</v>
      </c>
      <c r="D184" s="3"/>
      <c r="G184" s="11"/>
      <c r="H184" s="11"/>
      <c r="I184" s="11"/>
      <c r="J184" s="11"/>
      <c r="K184" s="11"/>
      <c r="L184" s="11"/>
      <c r="M184" s="11"/>
      <c r="N184" s="11"/>
      <c r="O184" s="11"/>
      <c r="Q184" s="14"/>
      <c r="R184" s="126"/>
      <c r="S184" s="126"/>
      <c r="T184" s="126"/>
      <c r="U184" s="126"/>
      <c r="V184" s="126"/>
      <c r="W184" s="126"/>
      <c r="X184" s="126"/>
      <c r="Y184" s="14"/>
      <c r="Z184" s="14"/>
    </row>
    <row r="185" spans="1:26" ht="14.25" customHeight="1">
      <c r="A185" s="3"/>
      <c r="B185" s="3"/>
      <c r="C185" s="11"/>
      <c r="D185" s="11"/>
      <c r="E185" s="11"/>
      <c r="F185" s="11"/>
      <c r="G185" s="11"/>
      <c r="H185" s="11"/>
      <c r="I185" s="11"/>
      <c r="J185" s="11"/>
      <c r="K185" s="11"/>
      <c r="L185" s="11"/>
      <c r="M185" s="11"/>
      <c r="N185" s="11"/>
      <c r="O185" s="11"/>
      <c r="Q185" s="14"/>
      <c r="R185" s="126"/>
      <c r="S185" s="126"/>
      <c r="T185" s="126"/>
      <c r="U185" s="126"/>
      <c r="V185" s="126"/>
      <c r="W185" s="126"/>
      <c r="X185" s="126"/>
      <c r="Y185" s="14"/>
      <c r="Z185" s="14"/>
    </row>
    <row r="186" spans="1:15" ht="29.25" customHeight="1">
      <c r="A186" s="14"/>
      <c r="B186" s="14"/>
      <c r="C186" s="14"/>
      <c r="D186" s="210" t="s">
        <v>297</v>
      </c>
      <c r="E186" s="240"/>
      <c r="F186" s="240"/>
      <c r="G186" s="240"/>
      <c r="H186" s="240"/>
      <c r="I186" s="240"/>
      <c r="J186" s="240"/>
      <c r="K186" s="240"/>
      <c r="L186" s="240"/>
      <c r="M186" s="240"/>
      <c r="N186" s="240"/>
      <c r="O186" s="240"/>
    </row>
    <row r="187" spans="1:15" ht="11.25" customHeight="1">
      <c r="A187" s="14"/>
      <c r="B187" s="14"/>
      <c r="C187" s="4"/>
      <c r="D187" s="149"/>
      <c r="E187" s="149"/>
      <c r="F187" s="149"/>
      <c r="G187" s="149"/>
      <c r="H187" s="149"/>
      <c r="I187" s="149"/>
      <c r="J187" s="149"/>
      <c r="K187" s="149"/>
      <c r="L187" s="149"/>
      <c r="M187" s="149"/>
      <c r="N187" s="149"/>
      <c r="O187" s="149"/>
    </row>
    <row r="188" spans="1:3" ht="16.5" customHeight="1">
      <c r="A188" s="14"/>
      <c r="B188" s="14"/>
      <c r="C188" s="3" t="s">
        <v>240</v>
      </c>
    </row>
    <row r="189" spans="1:3" ht="12" customHeight="1">
      <c r="A189" s="14"/>
      <c r="B189" s="14"/>
      <c r="C189" s="3"/>
    </row>
    <row r="190" spans="1:30" ht="87.75" customHeight="1">
      <c r="A190" s="14"/>
      <c r="B190" s="14"/>
      <c r="C190" s="196"/>
      <c r="D190" s="263" t="s">
        <v>313</v>
      </c>
      <c r="E190" s="264"/>
      <c r="F190" s="264"/>
      <c r="G190" s="264"/>
      <c r="H190" s="264"/>
      <c r="I190" s="264"/>
      <c r="J190" s="264"/>
      <c r="K190" s="264"/>
      <c r="L190" s="264"/>
      <c r="M190" s="264"/>
      <c r="N190" s="264"/>
      <c r="O190" s="264"/>
      <c r="R190" s="235"/>
      <c r="S190" s="235"/>
      <c r="T190" s="235"/>
      <c r="U190" s="235"/>
      <c r="V190" s="235"/>
      <c r="W190" s="235"/>
      <c r="X190" s="235"/>
      <c r="Y190" s="235"/>
      <c r="Z190" s="235"/>
      <c r="AA190" s="235"/>
      <c r="AB190" s="235"/>
      <c r="AC190" s="235"/>
      <c r="AD190" s="235"/>
    </row>
    <row r="191" spans="1:15" ht="15.75" customHeight="1">
      <c r="A191" s="14"/>
      <c r="B191" s="14"/>
      <c r="C191" s="193"/>
      <c r="D191" s="194"/>
      <c r="E191" s="194"/>
      <c r="F191" s="194"/>
      <c r="G191" s="194"/>
      <c r="H191" s="194"/>
      <c r="I191" s="194"/>
      <c r="J191" s="194"/>
      <c r="K191" s="194"/>
      <c r="L191" s="194"/>
      <c r="M191" s="194"/>
      <c r="N191" s="194"/>
      <c r="O191" s="194"/>
    </row>
    <row r="192" spans="1:15" ht="15" customHeight="1">
      <c r="A192" s="61">
        <v>19</v>
      </c>
      <c r="B192" s="3"/>
      <c r="C192" s="220" t="s">
        <v>165</v>
      </c>
      <c r="D192" s="220"/>
      <c r="E192" s="220"/>
      <c r="F192" s="220"/>
      <c r="G192" s="220"/>
      <c r="H192" s="220"/>
      <c r="I192" s="220"/>
      <c r="J192" s="220"/>
      <c r="K192" s="220"/>
      <c r="L192" s="220"/>
      <c r="M192" s="220"/>
      <c r="N192" s="220"/>
      <c r="O192" s="220"/>
    </row>
    <row r="193" spans="1:15" ht="12" customHeight="1">
      <c r="A193" s="3"/>
      <c r="B193" s="3"/>
      <c r="C193" s="11"/>
      <c r="D193" s="11"/>
      <c r="E193" s="11"/>
      <c r="F193" s="11"/>
      <c r="G193" s="11"/>
      <c r="H193" s="11"/>
      <c r="I193" s="11"/>
      <c r="J193" s="11"/>
      <c r="K193" s="11"/>
      <c r="L193" s="11"/>
      <c r="M193" s="11"/>
      <c r="N193" s="11"/>
      <c r="O193" s="11"/>
    </row>
    <row r="194" spans="1:15" ht="14.25" customHeight="1">
      <c r="A194" s="14"/>
      <c r="B194" s="14"/>
      <c r="C194" s="235" t="s">
        <v>166</v>
      </c>
      <c r="D194" s="235"/>
      <c r="E194" s="235"/>
      <c r="F194" s="235"/>
      <c r="G194" s="235"/>
      <c r="H194" s="235"/>
      <c r="I194" s="235"/>
      <c r="J194" s="235"/>
      <c r="K194" s="235"/>
      <c r="L194" s="235"/>
      <c r="M194" s="235"/>
      <c r="N194" s="235"/>
      <c r="O194" s="235"/>
    </row>
    <row r="195" spans="1:15" ht="14.25" customHeight="1">
      <c r="A195" s="14"/>
      <c r="B195" s="14"/>
      <c r="C195" s="4"/>
      <c r="D195" s="149"/>
      <c r="E195" s="149"/>
      <c r="F195" s="149"/>
      <c r="G195" s="149"/>
      <c r="H195" s="149"/>
      <c r="I195" s="149"/>
      <c r="J195" s="149"/>
      <c r="K195" s="149"/>
      <c r="L195" s="149"/>
      <c r="M195" s="149"/>
      <c r="N195" s="149"/>
      <c r="O195" s="149"/>
    </row>
    <row r="196" spans="1:17" ht="14.25" customHeight="1">
      <c r="A196" s="61">
        <v>20</v>
      </c>
      <c r="B196" s="3"/>
      <c r="C196" s="3" t="s">
        <v>2</v>
      </c>
      <c r="D196" s="3"/>
      <c r="M196" s="31"/>
      <c r="Q196" s="3"/>
    </row>
    <row r="197" spans="1:13" ht="14.25" customHeight="1">
      <c r="A197" s="3"/>
      <c r="B197" s="3"/>
      <c r="C197" s="3"/>
      <c r="D197" s="3"/>
      <c r="I197" s="21"/>
      <c r="J197" s="21"/>
      <c r="K197" s="21"/>
      <c r="M197" s="31"/>
    </row>
    <row r="198" spans="1:32" ht="14.25" customHeight="1">
      <c r="A198" s="3"/>
      <c r="B198" s="3"/>
      <c r="D198" s="12"/>
      <c r="E198" s="13"/>
      <c r="F198" s="13"/>
      <c r="I198" s="257" t="s">
        <v>265</v>
      </c>
      <c r="J198" s="257"/>
      <c r="K198" s="258"/>
      <c r="M198" s="257" t="s">
        <v>189</v>
      </c>
      <c r="N198" s="257"/>
      <c r="O198" s="257"/>
      <c r="Q198" s="135"/>
      <c r="R198" s="135"/>
      <c r="S198" s="135"/>
      <c r="T198" s="135"/>
      <c r="U198" s="136"/>
      <c r="V198" s="136"/>
      <c r="W198" s="21"/>
      <c r="X198" s="21"/>
      <c r="Y198" s="271"/>
      <c r="Z198" s="271"/>
      <c r="AA198" s="271"/>
      <c r="AB198" s="21"/>
      <c r="AC198" s="269"/>
      <c r="AD198" s="269"/>
      <c r="AE198" s="269"/>
      <c r="AF198" s="270"/>
    </row>
    <row r="199" spans="1:32" ht="14.25" customHeight="1">
      <c r="A199" s="3"/>
      <c r="B199" s="3"/>
      <c r="C199" s="12"/>
      <c r="D199" s="12"/>
      <c r="E199" s="13"/>
      <c r="F199" s="13"/>
      <c r="G199" s="7"/>
      <c r="H199" s="7"/>
      <c r="I199" s="6" t="s">
        <v>38</v>
      </c>
      <c r="K199" s="6" t="s">
        <v>82</v>
      </c>
      <c r="L199" s="7"/>
      <c r="M199" s="6" t="s">
        <v>38</v>
      </c>
      <c r="O199" s="6" t="s">
        <v>82</v>
      </c>
      <c r="Q199" s="135"/>
      <c r="R199" s="135"/>
      <c r="S199" s="135"/>
      <c r="T199" s="135"/>
      <c r="U199" s="136"/>
      <c r="V199" s="136"/>
      <c r="W199" s="137"/>
      <c r="X199" s="137"/>
      <c r="Y199" s="137"/>
      <c r="Z199" s="138"/>
      <c r="AA199" s="137"/>
      <c r="AB199" s="137"/>
      <c r="AC199" s="137"/>
      <c r="AD199" s="17"/>
      <c r="AE199" s="21"/>
      <c r="AF199" s="137"/>
    </row>
    <row r="200" spans="1:32" ht="14.25" customHeight="1">
      <c r="A200" s="3"/>
      <c r="B200" s="3"/>
      <c r="C200" s="12"/>
      <c r="D200" s="12"/>
      <c r="E200" s="13"/>
      <c r="F200" s="13"/>
      <c r="G200" s="7"/>
      <c r="H200" s="7"/>
      <c r="I200" s="6" t="s">
        <v>83</v>
      </c>
      <c r="K200" s="6" t="s">
        <v>83</v>
      </c>
      <c r="L200" s="7"/>
      <c r="M200" s="6" t="s">
        <v>83</v>
      </c>
      <c r="O200" s="6" t="s">
        <v>83</v>
      </c>
      <c r="Q200" s="135"/>
      <c r="R200" s="135"/>
      <c r="S200" s="135"/>
      <c r="T200" s="135"/>
      <c r="U200" s="136"/>
      <c r="V200" s="136"/>
      <c r="W200" s="137"/>
      <c r="X200" s="137"/>
      <c r="Y200" s="137"/>
      <c r="Z200" s="138"/>
      <c r="AA200" s="137"/>
      <c r="AB200" s="137"/>
      <c r="AC200" s="137"/>
      <c r="AD200" s="17"/>
      <c r="AE200" s="21"/>
      <c r="AF200" s="137"/>
    </row>
    <row r="201" spans="3:32" ht="14.25" customHeight="1">
      <c r="C201" s="12"/>
      <c r="D201" s="12"/>
      <c r="E201" s="6"/>
      <c r="F201" s="6"/>
      <c r="G201" s="7"/>
      <c r="H201" s="7"/>
      <c r="I201" s="6" t="s">
        <v>3</v>
      </c>
      <c r="J201" s="188"/>
      <c r="K201" s="6" t="s">
        <v>3</v>
      </c>
      <c r="L201" s="6"/>
      <c r="M201" s="6" t="s">
        <v>3</v>
      </c>
      <c r="N201" s="188"/>
      <c r="O201" s="6" t="s">
        <v>3</v>
      </c>
      <c r="Q201" s="135"/>
      <c r="R201" s="135"/>
      <c r="S201" s="135"/>
      <c r="T201" s="135"/>
      <c r="U201" s="17"/>
      <c r="V201" s="17"/>
      <c r="W201" s="137"/>
      <c r="X201" s="137"/>
      <c r="Y201" s="137"/>
      <c r="Z201" s="17"/>
      <c r="AA201" s="137"/>
      <c r="AB201" s="137"/>
      <c r="AC201" s="137"/>
      <c r="AD201" s="17"/>
      <c r="AE201" s="21"/>
      <c r="AF201" s="137"/>
    </row>
    <row r="202" spans="3:32" ht="14.25" customHeight="1">
      <c r="C202" s="12"/>
      <c r="D202" s="12"/>
      <c r="E202" s="4"/>
      <c r="F202" s="4"/>
      <c r="G202" s="4"/>
      <c r="H202" s="4"/>
      <c r="I202" s="4"/>
      <c r="K202" s="17"/>
      <c r="L202" s="4"/>
      <c r="M202" s="4"/>
      <c r="O202" s="17"/>
      <c r="Q202" s="135"/>
      <c r="R202" s="135"/>
      <c r="S202" s="135"/>
      <c r="T202" s="135"/>
      <c r="U202" s="32"/>
      <c r="V202" s="32"/>
      <c r="W202" s="32"/>
      <c r="X202" s="32"/>
      <c r="Y202" s="33"/>
      <c r="Z202" s="32"/>
      <c r="AA202" s="17"/>
      <c r="AB202" s="32"/>
      <c r="AC202" s="32"/>
      <c r="AD202" s="17"/>
      <c r="AE202" s="21"/>
      <c r="AF202" s="17"/>
    </row>
    <row r="203" spans="3:32" ht="14.25" customHeight="1">
      <c r="C203" s="244" t="s">
        <v>38</v>
      </c>
      <c r="D203" s="244"/>
      <c r="E203" s="32"/>
      <c r="F203" s="32"/>
      <c r="G203" s="34"/>
      <c r="H203" s="34"/>
      <c r="I203" s="34">
        <f>M203-V203</f>
        <v>10550</v>
      </c>
      <c r="J203" s="35"/>
      <c r="K203" s="34">
        <v>6222</v>
      </c>
      <c r="L203" s="34"/>
      <c r="M203" s="34">
        <v>20876</v>
      </c>
      <c r="N203" s="35"/>
      <c r="O203" s="34">
        <v>30269</v>
      </c>
      <c r="Q203" s="261"/>
      <c r="R203" s="261"/>
      <c r="S203" s="261"/>
      <c r="T203" s="261"/>
      <c r="U203" s="261"/>
      <c r="V203" s="32">
        <f>9460-V204</f>
        <v>10326</v>
      </c>
      <c r="W203" s="34"/>
      <c r="X203" s="34"/>
      <c r="Y203" s="34"/>
      <c r="Z203" s="32"/>
      <c r="AA203" s="35"/>
      <c r="AB203" s="34"/>
      <c r="AC203" s="34"/>
      <c r="AD203" s="137"/>
      <c r="AE203" s="35"/>
      <c r="AF203" s="35"/>
    </row>
    <row r="204" spans="3:32" ht="14.25" customHeight="1">
      <c r="C204" s="244" t="s">
        <v>267</v>
      </c>
      <c r="D204" s="244"/>
      <c r="E204" s="208"/>
      <c r="F204" s="32"/>
      <c r="G204" s="34"/>
      <c r="H204" s="34"/>
      <c r="I204" s="34">
        <f>M204-V204</f>
        <v>1812</v>
      </c>
      <c r="J204" s="35"/>
      <c r="K204" s="34">
        <v>-2475</v>
      </c>
      <c r="L204" s="34"/>
      <c r="M204" s="34">
        <v>946</v>
      </c>
      <c r="N204" s="35"/>
      <c r="O204" s="34">
        <v>2738</v>
      </c>
      <c r="Q204" s="203"/>
      <c r="R204" s="203"/>
      <c r="S204" s="203"/>
      <c r="T204" s="203"/>
      <c r="U204" s="203"/>
      <c r="V204" s="32">
        <v>-866</v>
      </c>
      <c r="W204" s="34"/>
      <c r="X204" s="34"/>
      <c r="Y204" s="34"/>
      <c r="Z204" s="32"/>
      <c r="AA204" s="35"/>
      <c r="AB204" s="34"/>
      <c r="AC204" s="34"/>
      <c r="AD204" s="137"/>
      <c r="AE204" s="35"/>
      <c r="AF204" s="35"/>
    </row>
    <row r="205" spans="3:32" ht="14.25" customHeight="1">
      <c r="C205" s="244" t="s">
        <v>39</v>
      </c>
      <c r="D205" s="244"/>
      <c r="E205" s="32"/>
      <c r="F205" s="32"/>
      <c r="G205" s="34"/>
      <c r="H205" s="34"/>
      <c r="I205" s="34">
        <f>M205-V205</f>
        <v>-4555</v>
      </c>
      <c r="J205" s="35"/>
      <c r="K205" s="34">
        <v>34</v>
      </c>
      <c r="L205" s="34"/>
      <c r="M205" s="34">
        <v>-7974</v>
      </c>
      <c r="N205" s="35"/>
      <c r="O205" s="34">
        <v>-855</v>
      </c>
      <c r="Q205" s="261"/>
      <c r="R205" s="261"/>
      <c r="S205" s="261"/>
      <c r="T205" s="261"/>
      <c r="U205" s="261"/>
      <c r="V205" s="32">
        <v>-3419</v>
      </c>
      <c r="W205" s="34"/>
      <c r="X205" s="34"/>
      <c r="Y205" s="34"/>
      <c r="Z205" s="32"/>
      <c r="AA205" s="35"/>
      <c r="AB205" s="34"/>
      <c r="AC205" s="34"/>
      <c r="AD205" s="137"/>
      <c r="AE205" s="35"/>
      <c r="AF205" s="35"/>
    </row>
    <row r="206" spans="3:32" ht="14.25" customHeight="1">
      <c r="C206" s="244"/>
      <c r="D206" s="244"/>
      <c r="E206" s="244"/>
      <c r="F206" s="32"/>
      <c r="G206" s="34"/>
      <c r="H206" s="34"/>
      <c r="I206" s="34"/>
      <c r="J206" s="35"/>
      <c r="K206" s="34"/>
      <c r="L206" s="34"/>
      <c r="M206" s="34"/>
      <c r="N206" s="35"/>
      <c r="O206" s="34"/>
      <c r="Q206" s="261"/>
      <c r="R206" s="261"/>
      <c r="S206" s="261"/>
      <c r="T206" s="261"/>
      <c r="U206" s="261"/>
      <c r="V206" s="32"/>
      <c r="W206" s="34"/>
      <c r="X206" s="34"/>
      <c r="Y206" s="34"/>
      <c r="Z206" s="32"/>
      <c r="AA206" s="35"/>
      <c r="AB206" s="34"/>
      <c r="AC206" s="34"/>
      <c r="AD206" s="137"/>
      <c r="AE206" s="35"/>
      <c r="AF206" s="35"/>
    </row>
    <row r="207" spans="3:32" ht="14.25" customHeight="1" thickBot="1">
      <c r="C207" s="36"/>
      <c r="D207" s="36"/>
      <c r="E207" s="37"/>
      <c r="F207" s="37"/>
      <c r="G207" s="38"/>
      <c r="H207" s="38"/>
      <c r="I207" s="134">
        <f>SUM(I203:I206)</f>
        <v>7807</v>
      </c>
      <c r="J207" s="156"/>
      <c r="K207" s="134">
        <f>SUM(K203:K206)</f>
        <v>3781</v>
      </c>
      <c r="L207" s="59"/>
      <c r="M207" s="134">
        <f>SUM(M203:M206)</f>
        <v>13848</v>
      </c>
      <c r="N207" s="156"/>
      <c r="O207" s="134">
        <f>SUM(O203:O206)</f>
        <v>32152</v>
      </c>
      <c r="Q207" s="37"/>
      <c r="R207" s="39">
        <f>M207+PL!J33</f>
        <v>0</v>
      </c>
      <c r="S207" s="37"/>
      <c r="T207" s="37"/>
      <c r="U207" s="37"/>
      <c r="V207" s="37"/>
      <c r="W207" s="38"/>
      <c r="X207" s="38"/>
      <c r="Y207" s="38"/>
      <c r="Z207" s="37"/>
      <c r="AA207" s="39"/>
      <c r="AB207" s="38"/>
      <c r="AC207" s="38"/>
      <c r="AD207" s="40"/>
      <c r="AE207" s="37"/>
      <c r="AF207" s="39"/>
    </row>
    <row r="208" spans="3:32" ht="14.25" customHeight="1">
      <c r="C208" s="36"/>
      <c r="D208" s="36"/>
      <c r="E208" s="37"/>
      <c r="F208" s="37"/>
      <c r="G208" s="38"/>
      <c r="H208" s="38"/>
      <c r="I208" s="171">
        <f>PL!F33+I207</f>
        <v>0</v>
      </c>
      <c r="J208" s="172"/>
      <c r="K208" s="171">
        <f>PL!H33+K207</f>
        <v>0</v>
      </c>
      <c r="L208" s="173"/>
      <c r="M208" s="171">
        <f>PL!J33+M207</f>
        <v>0</v>
      </c>
      <c r="N208" s="174"/>
      <c r="O208" s="171">
        <f>PL!L33+O207</f>
        <v>0</v>
      </c>
      <c r="Q208" s="37"/>
      <c r="R208" s="37"/>
      <c r="S208" s="37"/>
      <c r="T208" s="37"/>
      <c r="U208" s="37"/>
      <c r="V208" s="37"/>
      <c r="W208" s="38"/>
      <c r="X208" s="38"/>
      <c r="Y208" s="38"/>
      <c r="Z208" s="37"/>
      <c r="AA208" s="39"/>
      <c r="AB208" s="38"/>
      <c r="AC208" s="38"/>
      <c r="AD208" s="40"/>
      <c r="AE208" s="37"/>
      <c r="AF208" s="39"/>
    </row>
    <row r="209" spans="3:32" ht="60" customHeight="1">
      <c r="C209" s="256" t="s">
        <v>323</v>
      </c>
      <c r="D209" s="256"/>
      <c r="E209" s="256"/>
      <c r="F209" s="256"/>
      <c r="G209" s="256"/>
      <c r="H209" s="256"/>
      <c r="I209" s="256"/>
      <c r="J209" s="256"/>
      <c r="K209" s="256"/>
      <c r="L209" s="256"/>
      <c r="M209" s="256"/>
      <c r="N209" s="256"/>
      <c r="O209" s="256"/>
      <c r="Q209" s="37"/>
      <c r="R209" s="37"/>
      <c r="S209" s="37"/>
      <c r="T209" s="37"/>
      <c r="U209" s="37"/>
      <c r="V209" s="37"/>
      <c r="W209" s="38"/>
      <c r="X209" s="38"/>
      <c r="Y209" s="38"/>
      <c r="Z209" s="37"/>
      <c r="AA209" s="39"/>
      <c r="AB209" s="38"/>
      <c r="AC209" s="38"/>
      <c r="AD209" s="40"/>
      <c r="AE209" s="37"/>
      <c r="AF209" s="39"/>
    </row>
    <row r="210" spans="3:32" ht="14.25" customHeight="1">
      <c r="C210" s="36"/>
      <c r="D210" s="36"/>
      <c r="E210" s="37"/>
      <c r="F210" s="37"/>
      <c r="G210" s="38"/>
      <c r="H210" s="38"/>
      <c r="I210" s="38"/>
      <c r="J210" s="37"/>
      <c r="K210" s="39"/>
      <c r="L210" s="38"/>
      <c r="M210" s="38"/>
      <c r="N210" s="36"/>
      <c r="O210" s="39"/>
      <c r="Q210" s="37"/>
      <c r="R210" s="37"/>
      <c r="S210" s="37"/>
      <c r="T210" s="37"/>
      <c r="U210" s="37"/>
      <c r="V210" s="37"/>
      <c r="W210" s="38"/>
      <c r="X210" s="38"/>
      <c r="Y210" s="38"/>
      <c r="Z210" s="37"/>
      <c r="AA210" s="39"/>
      <c r="AB210" s="38"/>
      <c r="AC210" s="38"/>
      <c r="AD210" s="40"/>
      <c r="AE210" s="37"/>
      <c r="AF210" s="39"/>
    </row>
    <row r="211" spans="1:35" ht="14.25" customHeight="1">
      <c r="A211" s="3">
        <v>21</v>
      </c>
      <c r="B211" s="3"/>
      <c r="C211" s="15" t="s">
        <v>105</v>
      </c>
      <c r="Q211" s="15"/>
      <c r="R211" s="12"/>
      <c r="T211" s="14"/>
      <c r="V211" s="209"/>
      <c r="W211" s="259"/>
      <c r="X211" s="259"/>
      <c r="Y211" s="259"/>
      <c r="Z211" s="259"/>
      <c r="AA211" s="259"/>
      <c r="AB211" s="259"/>
      <c r="AC211" s="259"/>
      <c r="AD211" s="259"/>
      <c r="AE211" s="259"/>
      <c r="AF211" s="259"/>
      <c r="AG211" s="259"/>
      <c r="AH211" s="259"/>
      <c r="AI211" s="259"/>
    </row>
    <row r="212" spans="1:35" ht="14.25" customHeight="1">
      <c r="A212" s="61"/>
      <c r="B212" s="3"/>
      <c r="C212" s="15"/>
      <c r="Q212" s="15"/>
      <c r="R212" s="12"/>
      <c r="T212" s="14"/>
      <c r="V212" s="14"/>
      <c r="W212" s="83"/>
      <c r="X212" s="83"/>
      <c r="Y212" s="83"/>
      <c r="Z212" s="83"/>
      <c r="AA212" s="83"/>
      <c r="AB212" s="83"/>
      <c r="AC212" s="83"/>
      <c r="AD212" s="83"/>
      <c r="AE212" s="83"/>
      <c r="AF212" s="83"/>
      <c r="AG212" s="83"/>
      <c r="AH212" s="83"/>
      <c r="AI212" s="83"/>
    </row>
    <row r="213" spans="3:33" ht="30" customHeight="1">
      <c r="C213" s="223" t="s">
        <v>227</v>
      </c>
      <c r="D213" s="223"/>
      <c r="E213" s="223"/>
      <c r="F213" s="223"/>
      <c r="G213" s="223"/>
      <c r="H213" s="223"/>
      <c r="I213" s="223"/>
      <c r="J213" s="223"/>
      <c r="K213" s="223"/>
      <c r="L213" s="223"/>
      <c r="M213" s="223"/>
      <c r="N213" s="223"/>
      <c r="O213" s="223"/>
      <c r="R213" s="223"/>
      <c r="S213" s="223"/>
      <c r="T213" s="223"/>
      <c r="U213" s="223"/>
      <c r="V213" s="223"/>
      <c r="W213" s="223"/>
      <c r="X213" s="223"/>
      <c r="Y213" s="223"/>
      <c r="Z213" s="223"/>
      <c r="AA213" s="223"/>
      <c r="AB213" s="223"/>
      <c r="AC213" s="223"/>
      <c r="AD213" s="223"/>
      <c r="AE213" s="223"/>
      <c r="AF213" s="223"/>
      <c r="AG213" s="223"/>
    </row>
    <row r="214" spans="3:33" ht="14.25" customHeight="1">
      <c r="C214" s="73"/>
      <c r="D214" s="73"/>
      <c r="E214" s="73"/>
      <c r="F214" s="73"/>
      <c r="G214" s="73"/>
      <c r="H214" s="73"/>
      <c r="I214" s="73"/>
      <c r="J214" s="73"/>
      <c r="K214" s="73"/>
      <c r="L214" s="73"/>
      <c r="M214" s="73"/>
      <c r="N214" s="73"/>
      <c r="O214" s="73"/>
      <c r="R214" s="73"/>
      <c r="S214" s="73"/>
      <c r="T214" s="73"/>
      <c r="U214" s="73"/>
      <c r="V214" s="73"/>
      <c r="W214" s="73"/>
      <c r="X214" s="73"/>
      <c r="Y214" s="73"/>
      <c r="Z214" s="73"/>
      <c r="AA214" s="73"/>
      <c r="AB214" s="73"/>
      <c r="AC214" s="73"/>
      <c r="AD214" s="73"/>
      <c r="AE214" s="73"/>
      <c r="AF214" s="73"/>
      <c r="AG214" s="73"/>
    </row>
    <row r="215" spans="1:35" ht="14.25" customHeight="1">
      <c r="A215" s="3">
        <v>22</v>
      </c>
      <c r="C215" s="220" t="s">
        <v>103</v>
      </c>
      <c r="D215" s="220"/>
      <c r="E215" s="220"/>
      <c r="F215" s="220"/>
      <c r="G215" s="220"/>
      <c r="H215" s="220"/>
      <c r="I215" s="220"/>
      <c r="J215" s="220"/>
      <c r="K215" s="220"/>
      <c r="L215" s="220"/>
      <c r="M215" s="220"/>
      <c r="N215" s="220"/>
      <c r="O215" s="220"/>
      <c r="R215" s="12"/>
      <c r="T215" s="14"/>
      <c r="V215" s="209"/>
      <c r="W215" s="259"/>
      <c r="X215" s="259"/>
      <c r="Y215" s="259"/>
      <c r="Z215" s="259"/>
      <c r="AA215" s="259"/>
      <c r="AB215" s="259"/>
      <c r="AC215" s="259"/>
      <c r="AD215" s="259"/>
      <c r="AE215" s="259"/>
      <c r="AF215" s="259"/>
      <c r="AG215" s="259"/>
      <c r="AH215" s="259"/>
      <c r="AI215" s="259"/>
    </row>
    <row r="216" spans="1:35" ht="14.25" customHeight="1">
      <c r="A216" s="3"/>
      <c r="B216" s="3"/>
      <c r="D216" s="210"/>
      <c r="E216" s="210"/>
      <c r="F216" s="210"/>
      <c r="G216" s="210"/>
      <c r="H216" s="210"/>
      <c r="I216" s="210"/>
      <c r="J216" s="210"/>
      <c r="K216" s="210"/>
      <c r="L216" s="210"/>
      <c r="M216" s="210"/>
      <c r="N216" s="210"/>
      <c r="O216" s="210"/>
      <c r="R216" s="12"/>
      <c r="T216" s="14"/>
      <c r="V216" s="14"/>
      <c r="W216" s="12"/>
      <c r="X216" s="12"/>
      <c r="Y216" s="12"/>
      <c r="Z216" s="12"/>
      <c r="AA216" s="12"/>
      <c r="AB216" s="12"/>
      <c r="AC216" s="12"/>
      <c r="AD216" s="12"/>
      <c r="AE216" s="12"/>
      <c r="AF216" s="12"/>
      <c r="AG216" s="12"/>
      <c r="AH216" s="12"/>
      <c r="AI216" s="12"/>
    </row>
    <row r="217" spans="1:35" ht="14.25" customHeight="1">
      <c r="A217" s="3"/>
      <c r="B217" s="3"/>
      <c r="C217" s="259" t="s">
        <v>104</v>
      </c>
      <c r="D217" s="259"/>
      <c r="E217" s="259"/>
      <c r="F217" s="259"/>
      <c r="G217" s="259"/>
      <c r="H217" s="259"/>
      <c r="I217" s="259"/>
      <c r="J217" s="259"/>
      <c r="K217" s="259"/>
      <c r="L217" s="259"/>
      <c r="M217" s="259"/>
      <c r="N217" s="259"/>
      <c r="O217" s="259"/>
      <c r="R217" s="12"/>
      <c r="T217" s="14"/>
      <c r="V217" s="14"/>
      <c r="W217" s="12"/>
      <c r="X217" s="12"/>
      <c r="Y217" s="12"/>
      <c r="Z217" s="12"/>
      <c r="AA217" s="12"/>
      <c r="AB217" s="12"/>
      <c r="AC217" s="12"/>
      <c r="AD217" s="12"/>
      <c r="AE217" s="12"/>
      <c r="AF217" s="12"/>
      <c r="AG217" s="12"/>
      <c r="AH217" s="12"/>
      <c r="AI217" s="12"/>
    </row>
    <row r="218" spans="7:35" ht="14.25" customHeight="1">
      <c r="G218" s="41"/>
      <c r="I218" s="30"/>
      <c r="K218" s="24"/>
      <c r="L218" s="3"/>
      <c r="M218" s="24"/>
      <c r="N218" s="3"/>
      <c r="O218" s="24"/>
      <c r="R218" s="12"/>
      <c r="T218" s="14"/>
      <c r="V218" s="14"/>
      <c r="W218" s="83"/>
      <c r="X218" s="83"/>
      <c r="Y218" s="83"/>
      <c r="Z218" s="83"/>
      <c r="AA218" s="83"/>
      <c r="AB218" s="83"/>
      <c r="AC218" s="83"/>
      <c r="AD218" s="83"/>
      <c r="AE218" s="83"/>
      <c r="AF218" s="83"/>
      <c r="AG218" s="83"/>
      <c r="AH218" s="83"/>
      <c r="AI218" s="83"/>
    </row>
    <row r="219" spans="1:35" s="3" customFormat="1" ht="14.25" customHeight="1">
      <c r="A219" s="3">
        <v>23</v>
      </c>
      <c r="C219" s="3" t="s">
        <v>46</v>
      </c>
      <c r="E219" s="43"/>
      <c r="F219" s="43"/>
      <c r="G219" s="43"/>
      <c r="H219" s="43"/>
      <c r="I219" s="43"/>
      <c r="J219" s="43"/>
      <c r="K219" s="43"/>
      <c r="L219" s="43"/>
      <c r="M219" s="43"/>
      <c r="R219" s="209"/>
      <c r="S219" s="209"/>
      <c r="T219" s="209"/>
      <c r="U219" s="209"/>
      <c r="V219" s="209"/>
      <c r="W219" s="209"/>
      <c r="X219" s="209"/>
      <c r="Y219" s="209"/>
      <c r="Z219" s="209"/>
      <c r="AA219" s="209"/>
      <c r="AB219" s="209"/>
      <c r="AC219" s="209"/>
      <c r="AD219" s="209"/>
      <c r="AE219" s="209"/>
      <c r="AF219" s="209"/>
      <c r="AG219" s="209"/>
      <c r="AH219" s="209"/>
      <c r="AI219" s="209"/>
    </row>
    <row r="220" spans="5:35" s="3" customFormat="1" ht="10.5" customHeight="1">
      <c r="E220" s="43"/>
      <c r="F220" s="43"/>
      <c r="G220" s="43"/>
      <c r="H220" s="43"/>
      <c r="I220" s="43"/>
      <c r="J220" s="43"/>
      <c r="K220" s="43"/>
      <c r="L220" s="43"/>
      <c r="M220" s="43"/>
      <c r="R220" s="14"/>
      <c r="S220" s="14"/>
      <c r="T220" s="14"/>
      <c r="U220" s="14"/>
      <c r="V220" s="14"/>
      <c r="W220" s="14"/>
      <c r="X220" s="14"/>
      <c r="Y220" s="14"/>
      <c r="Z220" s="14"/>
      <c r="AA220" s="14"/>
      <c r="AB220" s="14"/>
      <c r="AC220" s="14"/>
      <c r="AD220" s="14"/>
      <c r="AE220" s="14"/>
      <c r="AF220" s="14"/>
      <c r="AG220" s="14"/>
      <c r="AH220" s="14"/>
      <c r="AI220" s="14"/>
    </row>
    <row r="221" spans="3:35" s="3" customFormat="1" ht="87" customHeight="1">
      <c r="C221" s="211" t="s">
        <v>318</v>
      </c>
      <c r="D221" s="211"/>
      <c r="E221" s="211"/>
      <c r="F221" s="211"/>
      <c r="G221" s="211"/>
      <c r="H221" s="211"/>
      <c r="I221" s="211"/>
      <c r="J221" s="211"/>
      <c r="K221" s="211"/>
      <c r="L221" s="211"/>
      <c r="M221" s="211"/>
      <c r="N221" s="211"/>
      <c r="O221" s="211"/>
      <c r="Q221" s="11"/>
      <c r="AB221" s="4"/>
      <c r="AC221" s="4"/>
      <c r="AD221" s="4"/>
      <c r="AE221" s="4"/>
      <c r="AF221" s="4"/>
      <c r="AG221" s="14"/>
      <c r="AH221" s="14"/>
      <c r="AI221" s="14"/>
    </row>
    <row r="222" spans="3:35" s="3" customFormat="1" ht="14.25" customHeight="1">
      <c r="C222" s="10"/>
      <c r="D222" s="32"/>
      <c r="E222" s="32"/>
      <c r="F222" s="32"/>
      <c r="G222" s="32"/>
      <c r="H222" s="32"/>
      <c r="I222" s="32"/>
      <c r="J222" s="32"/>
      <c r="K222" s="32"/>
      <c r="L222" s="32"/>
      <c r="M222" s="32"/>
      <c r="N222" s="32"/>
      <c r="O222" s="32"/>
      <c r="Q222" s="11"/>
      <c r="AB222" s="4"/>
      <c r="AC222" s="4"/>
      <c r="AD222" s="4"/>
      <c r="AE222" s="4"/>
      <c r="AF222" s="4"/>
      <c r="AG222" s="14"/>
      <c r="AH222" s="14"/>
      <c r="AI222" s="14"/>
    </row>
    <row r="223" spans="1:35" ht="14.25" customHeight="1">
      <c r="A223" s="3">
        <v>24</v>
      </c>
      <c r="B223" s="3"/>
      <c r="C223" s="3" t="s">
        <v>27</v>
      </c>
      <c r="D223" s="3"/>
      <c r="R223" s="12"/>
      <c r="T223" s="14"/>
      <c r="V223" s="209"/>
      <c r="W223" s="259"/>
      <c r="X223" s="259"/>
      <c r="Y223" s="259"/>
      <c r="Z223" s="259"/>
      <c r="AA223" s="259"/>
      <c r="AB223" s="259"/>
      <c r="AC223" s="259"/>
      <c r="AD223" s="259"/>
      <c r="AE223" s="259"/>
      <c r="AF223" s="259"/>
      <c r="AG223" s="259"/>
      <c r="AH223" s="259"/>
      <c r="AI223" s="259"/>
    </row>
    <row r="224" spans="1:35" ht="14.25" customHeight="1">
      <c r="A224" s="3"/>
      <c r="B224" s="3"/>
      <c r="C224" s="3"/>
      <c r="D224" s="3"/>
      <c r="R224" s="12"/>
      <c r="T224" s="14"/>
      <c r="V224" s="14"/>
      <c r="W224" s="83"/>
      <c r="X224" s="83"/>
      <c r="Y224" s="83"/>
      <c r="Z224" s="83"/>
      <c r="AA224" s="83"/>
      <c r="AB224" s="83"/>
      <c r="AC224" s="83"/>
      <c r="AD224" s="83"/>
      <c r="AE224" s="83"/>
      <c r="AF224" s="83"/>
      <c r="AG224" s="83"/>
      <c r="AH224" s="83"/>
      <c r="AI224" s="83"/>
    </row>
    <row r="225" spans="1:35" ht="30.75" customHeight="1">
      <c r="A225" s="3"/>
      <c r="B225" s="3"/>
      <c r="C225" s="235" t="s">
        <v>259</v>
      </c>
      <c r="D225" s="235"/>
      <c r="E225" s="235"/>
      <c r="F225" s="235"/>
      <c r="G225" s="235"/>
      <c r="H225" s="235"/>
      <c r="I225" s="235"/>
      <c r="J225" s="235"/>
      <c r="K225" s="235"/>
      <c r="L225" s="235"/>
      <c r="M225" s="235"/>
      <c r="N225" s="235"/>
      <c r="O225" s="235"/>
      <c r="R225" s="12"/>
      <c r="T225" s="14"/>
      <c r="V225" s="14"/>
      <c r="W225" s="83"/>
      <c r="X225" s="83"/>
      <c r="Y225" s="83"/>
      <c r="Z225" s="83"/>
      <c r="AA225" s="83"/>
      <c r="AB225" s="83"/>
      <c r="AC225" s="83"/>
      <c r="AD225" s="83"/>
      <c r="AE225" s="83"/>
      <c r="AF225" s="83"/>
      <c r="AG225" s="83"/>
      <c r="AH225" s="83"/>
      <c r="AI225" s="83"/>
    </row>
    <row r="226" spans="1:35" ht="14.25" customHeight="1">
      <c r="A226" s="3"/>
      <c r="B226" s="3"/>
      <c r="C226" s="3"/>
      <c r="D226" s="3"/>
      <c r="M226" s="6" t="s">
        <v>123</v>
      </c>
      <c r="O226" s="6" t="s">
        <v>123</v>
      </c>
      <c r="R226" s="12"/>
      <c r="T226" s="14"/>
      <c r="V226" s="14"/>
      <c r="W226" s="83"/>
      <c r="X226" s="83"/>
      <c r="Y226" s="83"/>
      <c r="Z226" s="83"/>
      <c r="AA226" s="83"/>
      <c r="AB226" s="83"/>
      <c r="AC226" s="83"/>
      <c r="AD226" s="83"/>
      <c r="AE226" s="83"/>
      <c r="AF226" s="83"/>
      <c r="AG226" s="83"/>
      <c r="AH226" s="83"/>
      <c r="AI226" s="83"/>
    </row>
    <row r="227" spans="1:35" ht="14.25" customHeight="1">
      <c r="A227" s="3"/>
      <c r="B227" s="3"/>
      <c r="C227" s="3"/>
      <c r="D227" s="3"/>
      <c r="M227" s="6" t="s">
        <v>260</v>
      </c>
      <c r="O227" s="6" t="s">
        <v>183</v>
      </c>
      <c r="R227" s="12"/>
      <c r="T227" s="14"/>
      <c r="V227" s="14"/>
      <c r="W227" s="83"/>
      <c r="X227" s="83"/>
      <c r="Y227" s="83"/>
      <c r="Z227" s="83"/>
      <c r="AA227" s="83"/>
      <c r="AB227" s="83"/>
      <c r="AC227" s="83"/>
      <c r="AD227" s="83"/>
      <c r="AE227" s="83"/>
      <c r="AF227" s="83"/>
      <c r="AG227" s="83"/>
      <c r="AH227" s="83"/>
      <c r="AI227" s="83"/>
    </row>
    <row r="228" spans="1:35" ht="14.25" customHeight="1">
      <c r="A228" s="3"/>
      <c r="B228" s="3"/>
      <c r="C228" s="3"/>
      <c r="D228" s="3"/>
      <c r="M228" s="6" t="s">
        <v>3</v>
      </c>
      <c r="O228" s="6" t="s">
        <v>3</v>
      </c>
      <c r="R228" s="12"/>
      <c r="T228" s="14"/>
      <c r="V228" s="14"/>
      <c r="W228" s="83"/>
      <c r="X228" s="83"/>
      <c r="Y228" s="83"/>
      <c r="Z228" s="83"/>
      <c r="AA228" s="83"/>
      <c r="AB228" s="83"/>
      <c r="AC228" s="83"/>
      <c r="AD228" s="83"/>
      <c r="AE228" s="83"/>
      <c r="AF228" s="83"/>
      <c r="AG228" s="83"/>
      <c r="AH228" s="83"/>
      <c r="AI228" s="83"/>
    </row>
    <row r="229" spans="1:35" ht="14.25" customHeight="1">
      <c r="A229" s="3"/>
      <c r="B229" s="3"/>
      <c r="C229" s="3" t="s">
        <v>135</v>
      </c>
      <c r="D229" s="3"/>
      <c r="M229" s="4"/>
      <c r="O229" s="17"/>
      <c r="R229" s="12"/>
      <c r="T229" s="14"/>
      <c r="V229" s="14"/>
      <c r="W229" s="83"/>
      <c r="X229" s="83"/>
      <c r="Y229" s="83"/>
      <c r="Z229" s="83"/>
      <c r="AA229" s="83"/>
      <c r="AB229" s="83"/>
      <c r="AC229" s="83"/>
      <c r="AD229" s="83"/>
      <c r="AE229" s="83"/>
      <c r="AF229" s="83"/>
      <c r="AG229" s="83"/>
      <c r="AH229" s="83"/>
      <c r="AI229" s="83"/>
    </row>
    <row r="230" spans="1:35" ht="14.25" customHeight="1">
      <c r="A230" s="3"/>
      <c r="B230" s="3"/>
      <c r="C230" s="3" t="s">
        <v>160</v>
      </c>
      <c r="D230" s="3"/>
      <c r="M230" s="4"/>
      <c r="O230" s="17"/>
      <c r="R230" s="12"/>
      <c r="T230" s="14"/>
      <c r="V230" s="14"/>
      <c r="W230" s="83"/>
      <c r="X230" s="83"/>
      <c r="Y230" s="83"/>
      <c r="Z230" s="83"/>
      <c r="AA230" s="83"/>
      <c r="AB230" s="83"/>
      <c r="AC230" s="83"/>
      <c r="AD230" s="83"/>
      <c r="AE230" s="83"/>
      <c r="AF230" s="83"/>
      <c r="AG230" s="83"/>
      <c r="AH230" s="83"/>
      <c r="AI230" s="83"/>
    </row>
    <row r="231" spans="1:35" ht="14.25" customHeight="1">
      <c r="A231" s="3"/>
      <c r="B231" s="3"/>
      <c r="C231" s="2" t="s">
        <v>132</v>
      </c>
      <c r="D231" s="3"/>
      <c r="M231" s="4"/>
      <c r="O231" s="17"/>
      <c r="R231" s="12"/>
      <c r="T231" s="14"/>
      <c r="V231" s="14"/>
      <c r="W231" s="83"/>
      <c r="X231" s="83"/>
      <c r="Y231" s="83"/>
      <c r="Z231" s="83"/>
      <c r="AA231" s="83"/>
      <c r="AB231" s="83"/>
      <c r="AC231" s="83"/>
      <c r="AD231" s="83"/>
      <c r="AE231" s="83"/>
      <c r="AF231" s="83"/>
      <c r="AG231" s="83"/>
      <c r="AH231" s="83"/>
      <c r="AI231" s="83"/>
    </row>
    <row r="232" spans="1:35" ht="14.25" customHeight="1">
      <c r="A232" s="3"/>
      <c r="B232" s="3"/>
      <c r="D232" s="2" t="s">
        <v>133</v>
      </c>
      <c r="M232" s="23">
        <f>'BS'!C33-M235</f>
        <v>15254</v>
      </c>
      <c r="N232" s="35"/>
      <c r="O232" s="23">
        <f>'BS'!E33</f>
        <v>16802</v>
      </c>
      <c r="R232" s="12"/>
      <c r="T232" s="14"/>
      <c r="V232" s="14"/>
      <c r="W232" s="83"/>
      <c r="X232" s="83"/>
      <c r="Y232" s="83"/>
      <c r="Z232" s="83"/>
      <c r="AA232" s="83"/>
      <c r="AB232" s="83"/>
      <c r="AC232" s="83"/>
      <c r="AD232" s="83"/>
      <c r="AE232" s="83"/>
      <c r="AF232" s="83"/>
      <c r="AG232" s="83"/>
      <c r="AH232" s="83"/>
      <c r="AI232" s="83"/>
    </row>
    <row r="233" spans="1:35" ht="14.25" customHeight="1">
      <c r="A233" s="3"/>
      <c r="B233" s="3"/>
      <c r="M233" s="23"/>
      <c r="N233" s="35"/>
      <c r="O233" s="23"/>
      <c r="R233" s="12"/>
      <c r="T233" s="14"/>
      <c r="V233" s="14"/>
      <c r="W233" s="83"/>
      <c r="X233" s="83"/>
      <c r="Y233" s="83"/>
      <c r="Z233" s="83"/>
      <c r="AA233" s="83"/>
      <c r="AB233" s="83"/>
      <c r="AC233" s="83"/>
      <c r="AD233" s="83"/>
      <c r="AE233" s="83"/>
      <c r="AF233" s="83"/>
      <c r="AG233" s="83"/>
      <c r="AH233" s="83"/>
      <c r="AI233" s="83"/>
    </row>
    <row r="234" spans="1:35" ht="14.25" customHeight="1">
      <c r="A234" s="3"/>
      <c r="B234" s="3"/>
      <c r="C234" s="2" t="s">
        <v>207</v>
      </c>
      <c r="M234" s="23"/>
      <c r="N234" s="35"/>
      <c r="O234" s="23"/>
      <c r="R234" s="12"/>
      <c r="T234" s="14"/>
      <c r="V234" s="14"/>
      <c r="W234" s="83"/>
      <c r="X234" s="83"/>
      <c r="Y234" s="83"/>
      <c r="Z234" s="83"/>
      <c r="AA234" s="83"/>
      <c r="AB234" s="83"/>
      <c r="AC234" s="83"/>
      <c r="AD234" s="83"/>
      <c r="AE234" s="83"/>
      <c r="AF234" s="83"/>
      <c r="AG234" s="83"/>
      <c r="AH234" s="83"/>
      <c r="AI234" s="83"/>
    </row>
    <row r="235" spans="1:35" ht="14.25" customHeight="1">
      <c r="A235" s="3"/>
      <c r="B235" s="3"/>
      <c r="D235" s="2" t="s">
        <v>208</v>
      </c>
      <c r="M235" s="23">
        <f>80000</f>
        <v>80000</v>
      </c>
      <c r="N235" s="35"/>
      <c r="O235" s="23">
        <v>0</v>
      </c>
      <c r="R235" s="12"/>
      <c r="T235" s="14"/>
      <c r="V235" s="14"/>
      <c r="W235" s="83"/>
      <c r="X235" s="83"/>
      <c r="Y235" s="83"/>
      <c r="Z235" s="83"/>
      <c r="AA235" s="83"/>
      <c r="AB235" s="83"/>
      <c r="AC235" s="83"/>
      <c r="AD235" s="83"/>
      <c r="AE235" s="83"/>
      <c r="AF235" s="83"/>
      <c r="AG235" s="83"/>
      <c r="AH235" s="83"/>
      <c r="AI235" s="83"/>
    </row>
    <row r="236" spans="1:35" ht="14.25" customHeight="1">
      <c r="A236" s="3"/>
      <c r="B236" s="3"/>
      <c r="M236" s="23"/>
      <c r="N236" s="35"/>
      <c r="O236" s="23"/>
      <c r="R236" s="12"/>
      <c r="T236" s="14"/>
      <c r="V236" s="14"/>
      <c r="W236" s="83"/>
      <c r="X236" s="83"/>
      <c r="Y236" s="83"/>
      <c r="Z236" s="83"/>
      <c r="AA236" s="83"/>
      <c r="AB236" s="83"/>
      <c r="AC236" s="83"/>
      <c r="AD236" s="83"/>
      <c r="AE236" s="83"/>
      <c r="AF236" s="83"/>
      <c r="AG236" s="83"/>
      <c r="AH236" s="83"/>
      <c r="AI236" s="83"/>
    </row>
    <row r="237" spans="1:35" ht="14.25" customHeight="1">
      <c r="A237" s="3"/>
      <c r="B237" s="3"/>
      <c r="C237" s="3" t="s">
        <v>38</v>
      </c>
      <c r="M237" s="23"/>
      <c r="N237" s="35"/>
      <c r="O237" s="23"/>
      <c r="R237" s="12"/>
      <c r="T237" s="14"/>
      <c r="V237" s="14"/>
      <c r="W237" s="83"/>
      <c r="X237" s="83"/>
      <c r="Y237" s="83"/>
      <c r="Z237" s="83"/>
      <c r="AA237" s="83"/>
      <c r="AB237" s="83"/>
      <c r="AC237" s="83"/>
      <c r="AD237" s="83"/>
      <c r="AE237" s="83"/>
      <c r="AF237" s="83"/>
      <c r="AG237" s="83"/>
      <c r="AH237" s="83"/>
      <c r="AI237" s="83"/>
    </row>
    <row r="238" spans="1:35" ht="14.25" customHeight="1">
      <c r="A238" s="3"/>
      <c r="B238" s="3"/>
      <c r="C238" s="2" t="s">
        <v>132</v>
      </c>
      <c r="D238" s="3"/>
      <c r="M238" s="23"/>
      <c r="N238" s="35"/>
      <c r="O238" s="23"/>
      <c r="R238" s="12"/>
      <c r="T238" s="14"/>
      <c r="V238" s="14"/>
      <c r="W238" s="83"/>
      <c r="X238" s="83"/>
      <c r="Y238" s="83"/>
      <c r="Z238" s="83"/>
      <c r="AA238" s="83"/>
      <c r="AB238" s="83"/>
      <c r="AC238" s="83"/>
      <c r="AD238" s="83"/>
      <c r="AE238" s="83"/>
      <c r="AF238" s="83"/>
      <c r="AG238" s="83"/>
      <c r="AH238" s="83"/>
      <c r="AI238" s="83"/>
    </row>
    <row r="239" spans="1:35" ht="14.25" customHeight="1">
      <c r="A239" s="3"/>
      <c r="B239" s="3"/>
      <c r="D239" s="2" t="s">
        <v>133</v>
      </c>
      <c r="M239" s="23">
        <f>'BS'!C39</f>
        <v>1979</v>
      </c>
      <c r="N239" s="35"/>
      <c r="O239" s="23">
        <f>'BS'!E39</f>
        <v>1857</v>
      </c>
      <c r="R239" s="12"/>
      <c r="T239" s="14"/>
      <c r="V239" s="14"/>
      <c r="W239" s="83"/>
      <c r="X239" s="83"/>
      <c r="Y239" s="83"/>
      <c r="Z239" s="83"/>
      <c r="AA239" s="83"/>
      <c r="AB239" s="83"/>
      <c r="AC239" s="83"/>
      <c r="AD239" s="83"/>
      <c r="AE239" s="83"/>
      <c r="AF239" s="83"/>
      <c r="AG239" s="83"/>
      <c r="AH239" s="83"/>
      <c r="AI239" s="83"/>
    </row>
    <row r="240" spans="4:15" ht="14.25" customHeight="1">
      <c r="D240" s="44"/>
      <c r="K240" s="21"/>
      <c r="M240" s="34"/>
      <c r="N240" s="35"/>
      <c r="O240" s="34"/>
    </row>
    <row r="241" spans="4:15" ht="14.25" customHeight="1" thickBot="1">
      <c r="D241" s="44"/>
      <c r="K241" s="21"/>
      <c r="M241" s="134">
        <f>SUM(M231:M240)</f>
        <v>97233</v>
      </c>
      <c r="N241" s="156"/>
      <c r="O241" s="134">
        <f>SUM(O231:O240)</f>
        <v>18659</v>
      </c>
    </row>
    <row r="242" spans="4:15" ht="14.25" customHeight="1">
      <c r="D242" s="44"/>
      <c r="K242" s="21"/>
      <c r="M242" s="38"/>
      <c r="N242" s="36"/>
      <c r="O242" s="38"/>
    </row>
    <row r="243" spans="1:17" ht="14.25" customHeight="1">
      <c r="A243" s="3">
        <v>25</v>
      </c>
      <c r="B243" s="3"/>
      <c r="C243" s="3" t="s">
        <v>6</v>
      </c>
      <c r="D243" s="3"/>
      <c r="Q243" s="3"/>
    </row>
    <row r="244" ht="14.25" customHeight="1">
      <c r="M244" s="31"/>
    </row>
    <row r="245" spans="3:30" ht="30" customHeight="1">
      <c r="C245" s="235" t="s">
        <v>0</v>
      </c>
      <c r="D245" s="235"/>
      <c r="E245" s="235"/>
      <c r="F245" s="235"/>
      <c r="G245" s="235"/>
      <c r="H245" s="235"/>
      <c r="I245" s="235"/>
      <c r="J245" s="235"/>
      <c r="K245" s="235"/>
      <c r="L245" s="235"/>
      <c r="M245" s="235"/>
      <c r="N245" s="235"/>
      <c r="O245" s="235"/>
      <c r="Q245" s="235"/>
      <c r="R245" s="244"/>
      <c r="S245" s="244"/>
      <c r="T245" s="244"/>
      <c r="U245" s="244"/>
      <c r="V245" s="244"/>
      <c r="W245" s="244"/>
      <c r="X245" s="244"/>
      <c r="Y245" s="244"/>
      <c r="Z245" s="244"/>
      <c r="AA245" s="244"/>
      <c r="AB245" s="244"/>
      <c r="AC245" s="244"/>
      <c r="AD245" s="244"/>
    </row>
    <row r="246" spans="3:30" ht="14.25" customHeight="1">
      <c r="C246" s="4"/>
      <c r="D246" s="4"/>
      <c r="E246" s="4"/>
      <c r="F246" s="4"/>
      <c r="G246" s="4"/>
      <c r="H246" s="4"/>
      <c r="I246" s="4"/>
      <c r="J246" s="4"/>
      <c r="K246" s="4"/>
      <c r="L246" s="4"/>
      <c r="M246" s="4"/>
      <c r="N246" s="60"/>
      <c r="O246" s="60"/>
      <c r="Q246" s="4"/>
      <c r="R246" s="9"/>
      <c r="S246" s="9"/>
      <c r="T246" s="9"/>
      <c r="U246" s="9"/>
      <c r="V246" s="9"/>
      <c r="W246" s="9"/>
      <c r="X246" s="9"/>
      <c r="Y246" s="9"/>
      <c r="Z246" s="9"/>
      <c r="AA246" s="9"/>
      <c r="AB246" s="9"/>
      <c r="AC246" s="9"/>
      <c r="AD246" s="9"/>
    </row>
    <row r="247" spans="1:29" ht="14.25" customHeight="1">
      <c r="A247" s="3">
        <v>26</v>
      </c>
      <c r="B247" s="3"/>
      <c r="C247" s="3" t="s">
        <v>72</v>
      </c>
      <c r="D247" s="3"/>
      <c r="Q247" s="3"/>
      <c r="R247" s="3"/>
      <c r="S247" s="3"/>
      <c r="AC247" s="31"/>
    </row>
    <row r="249" spans="3:32" ht="38.25" customHeight="1">
      <c r="C249" s="235" t="s">
        <v>234</v>
      </c>
      <c r="D249" s="235"/>
      <c r="E249" s="235"/>
      <c r="F249" s="235"/>
      <c r="G249" s="235"/>
      <c r="H249" s="235"/>
      <c r="I249" s="235"/>
      <c r="J249" s="235"/>
      <c r="K249" s="235"/>
      <c r="L249" s="235"/>
      <c r="M249" s="235"/>
      <c r="N249" s="235"/>
      <c r="O249" s="235"/>
      <c r="Q249" s="219"/>
      <c r="R249" s="219"/>
      <c r="S249" s="219"/>
      <c r="T249" s="219"/>
      <c r="U249" s="219"/>
      <c r="V249" s="219"/>
      <c r="W249" s="219"/>
      <c r="X249" s="219"/>
      <c r="Y249" s="219"/>
      <c r="Z249" s="219"/>
      <c r="AA249" s="219"/>
      <c r="AB249" s="219"/>
      <c r="AC249" s="219"/>
      <c r="AD249" s="219"/>
      <c r="AE249" s="219"/>
      <c r="AF249" s="219"/>
    </row>
    <row r="250" spans="3:32" ht="14.25" customHeight="1">
      <c r="C250" s="75"/>
      <c r="D250" s="75"/>
      <c r="E250" s="75"/>
      <c r="F250" s="75"/>
      <c r="G250" s="75"/>
      <c r="H250" s="75"/>
      <c r="I250" s="75"/>
      <c r="J250" s="75"/>
      <c r="K250" s="75"/>
      <c r="L250" s="75"/>
      <c r="M250" s="75"/>
      <c r="N250" s="75"/>
      <c r="O250" s="75"/>
      <c r="Q250" s="75"/>
      <c r="R250" s="75"/>
      <c r="S250" s="75"/>
      <c r="T250" s="75"/>
      <c r="U250" s="75"/>
      <c r="V250" s="75"/>
      <c r="W250" s="75"/>
      <c r="X250" s="75"/>
      <c r="Y250" s="75"/>
      <c r="Z250" s="75"/>
      <c r="AA250" s="75"/>
      <c r="AB250" s="75"/>
      <c r="AC250" s="75"/>
      <c r="AD250" s="75"/>
      <c r="AE250" s="75"/>
      <c r="AF250" s="75"/>
    </row>
    <row r="251" spans="1:4" ht="14.25" customHeight="1">
      <c r="A251" s="3">
        <v>27</v>
      </c>
      <c r="B251" s="3"/>
      <c r="C251" s="3" t="s">
        <v>8</v>
      </c>
      <c r="D251" s="3"/>
    </row>
    <row r="252" spans="1:4" ht="14.25" customHeight="1">
      <c r="A252" s="3"/>
      <c r="B252" s="3"/>
      <c r="C252" s="3"/>
      <c r="D252" s="3"/>
    </row>
    <row r="253" spans="1:32" ht="47.25" customHeight="1">
      <c r="A253" s="3"/>
      <c r="C253" s="235" t="s">
        <v>328</v>
      </c>
      <c r="D253" s="235"/>
      <c r="E253" s="235"/>
      <c r="F253" s="235"/>
      <c r="G253" s="235"/>
      <c r="H253" s="235"/>
      <c r="I253" s="235"/>
      <c r="J253" s="235"/>
      <c r="K253" s="235"/>
      <c r="L253" s="235"/>
      <c r="M253" s="235"/>
      <c r="N253" s="235"/>
      <c r="O253" s="235"/>
      <c r="P253" s="83"/>
      <c r="AA253" s="6"/>
      <c r="AC253" s="27"/>
      <c r="AD253" s="27"/>
      <c r="AE253" s="27"/>
      <c r="AF253" s="60"/>
    </row>
    <row r="254" spans="1:32" ht="14.25" customHeight="1">
      <c r="A254" s="3"/>
      <c r="C254" s="4"/>
      <c r="D254" s="60"/>
      <c r="E254" s="60"/>
      <c r="F254" s="60"/>
      <c r="G254" s="60"/>
      <c r="H254" s="60"/>
      <c r="I254" s="60"/>
      <c r="J254" s="60"/>
      <c r="K254" s="60"/>
      <c r="L254" s="60"/>
      <c r="M254" s="60"/>
      <c r="N254" s="60"/>
      <c r="O254" s="60"/>
      <c r="P254" s="83"/>
      <c r="R254" s="12"/>
      <c r="S254" s="12"/>
      <c r="T254" s="12"/>
      <c r="U254" s="13"/>
      <c r="V254" s="13"/>
      <c r="Y254" s="6"/>
      <c r="Z254" s="6"/>
      <c r="AA254" s="6"/>
      <c r="AC254" s="27"/>
      <c r="AD254" s="27"/>
      <c r="AE254" s="27"/>
      <c r="AF254" s="60"/>
    </row>
    <row r="255" spans="1:3" ht="14.25" customHeight="1">
      <c r="A255" s="3">
        <v>28</v>
      </c>
      <c r="C255" s="3" t="s">
        <v>30</v>
      </c>
    </row>
    <row r="256" spans="3:15" ht="14.25" customHeight="1">
      <c r="C256" s="14"/>
      <c r="D256" s="3"/>
      <c r="E256" s="14"/>
      <c r="F256" s="14"/>
      <c r="G256" s="14"/>
      <c r="H256" s="14"/>
      <c r="I256" s="257" t="s">
        <v>265</v>
      </c>
      <c r="J256" s="257"/>
      <c r="K256" s="258"/>
      <c r="M256" s="257" t="s">
        <v>189</v>
      </c>
      <c r="N256" s="257"/>
      <c r="O256" s="257"/>
    </row>
    <row r="257" spans="3:15" ht="14.25" customHeight="1">
      <c r="C257" s="14"/>
      <c r="D257" s="3"/>
      <c r="E257" s="14"/>
      <c r="F257" s="14"/>
      <c r="G257" s="14"/>
      <c r="H257" s="14"/>
      <c r="I257" s="6" t="s">
        <v>38</v>
      </c>
      <c r="K257" s="6" t="s">
        <v>82</v>
      </c>
      <c r="L257" s="7"/>
      <c r="M257" s="6" t="s">
        <v>38</v>
      </c>
      <c r="O257" s="6" t="s">
        <v>82</v>
      </c>
    </row>
    <row r="258" spans="3:15" ht="14.25" customHeight="1">
      <c r="C258" s="14"/>
      <c r="D258" s="14"/>
      <c r="E258" s="14"/>
      <c r="F258" s="14"/>
      <c r="G258" s="14"/>
      <c r="H258" s="14"/>
      <c r="I258" s="6" t="s">
        <v>83</v>
      </c>
      <c r="K258" s="6" t="s">
        <v>83</v>
      </c>
      <c r="L258" s="7"/>
      <c r="M258" s="6" t="s">
        <v>83</v>
      </c>
      <c r="O258" s="6" t="s">
        <v>83</v>
      </c>
    </row>
    <row r="259" spans="3:15" ht="14.25" customHeight="1">
      <c r="C259" s="14"/>
      <c r="D259" s="14"/>
      <c r="E259" s="14"/>
      <c r="F259" s="14"/>
      <c r="G259" s="14"/>
      <c r="H259" s="14"/>
      <c r="I259" s="6"/>
      <c r="K259" s="206" t="s">
        <v>215</v>
      </c>
      <c r="L259" s="7"/>
      <c r="M259" s="6"/>
      <c r="O259" s="206" t="s">
        <v>215</v>
      </c>
    </row>
    <row r="260" spans="3:13" ht="14.25" customHeight="1">
      <c r="C260" s="43" t="s">
        <v>304</v>
      </c>
      <c r="D260" s="127" t="s">
        <v>33</v>
      </c>
      <c r="E260" s="14"/>
      <c r="F260" s="14"/>
      <c r="G260" s="14"/>
      <c r="H260" s="14"/>
      <c r="I260" s="14"/>
      <c r="L260" s="14"/>
      <c r="M260" s="14"/>
    </row>
    <row r="261" spans="3:13" ht="14.25" customHeight="1">
      <c r="C261" s="14"/>
      <c r="D261" s="3"/>
      <c r="E261" s="14"/>
      <c r="F261" s="14"/>
      <c r="G261" s="14"/>
      <c r="H261" s="14"/>
      <c r="I261" s="14"/>
      <c r="L261" s="14"/>
      <c r="M261" s="14"/>
    </row>
    <row r="262" spans="3:15" s="36" customFormat="1" ht="27.75" customHeight="1" thickBot="1">
      <c r="C262" s="45"/>
      <c r="D262" s="9" t="s">
        <v>31</v>
      </c>
      <c r="E262" s="45"/>
      <c r="F262" s="45"/>
      <c r="G262" s="6" t="s">
        <v>3</v>
      </c>
      <c r="H262" s="151"/>
      <c r="I262" s="129">
        <f>PL!F38</f>
        <v>22542</v>
      </c>
      <c r="J262" s="90"/>
      <c r="K262" s="129">
        <f>PL!H38</f>
        <v>14815</v>
      </c>
      <c r="L262" s="184"/>
      <c r="M262" s="129">
        <f>PL!J38</f>
        <v>53807</v>
      </c>
      <c r="N262" s="90"/>
      <c r="O262" s="129">
        <f>PL!L38</f>
        <v>84051</v>
      </c>
    </row>
    <row r="263" spans="3:15" ht="14.25" customHeight="1">
      <c r="C263" s="14"/>
      <c r="E263" s="14"/>
      <c r="F263" s="14"/>
      <c r="G263" s="43"/>
      <c r="H263" s="152"/>
      <c r="I263" s="185"/>
      <c r="J263" s="29"/>
      <c r="K263" s="185"/>
      <c r="L263" s="186"/>
      <c r="M263" s="185"/>
      <c r="N263" s="29"/>
      <c r="O263" s="185"/>
    </row>
    <row r="264" spans="3:15" ht="30.75" customHeight="1" thickBot="1">
      <c r="C264" s="14"/>
      <c r="D264" s="244" t="s">
        <v>81</v>
      </c>
      <c r="E264" s="244"/>
      <c r="F264" s="14"/>
      <c r="G264" s="130" t="s">
        <v>32</v>
      </c>
      <c r="H264" s="151"/>
      <c r="I264" s="131">
        <v>487785</v>
      </c>
      <c r="J264" s="30"/>
      <c r="K264" s="131">
        <f>'[1]AuditComm (2)'!$E$145</f>
        <v>400142</v>
      </c>
      <c r="L264" s="187"/>
      <c r="M264" s="131">
        <v>487785</v>
      </c>
      <c r="N264" s="30"/>
      <c r="O264" s="131">
        <f>K264</f>
        <v>400142</v>
      </c>
    </row>
    <row r="265" spans="3:15" ht="8.25" customHeight="1">
      <c r="C265" s="14"/>
      <c r="D265" s="9"/>
      <c r="E265" s="9"/>
      <c r="F265" s="14"/>
      <c r="G265" s="130"/>
      <c r="H265" s="151"/>
      <c r="I265" s="24"/>
      <c r="J265" s="30"/>
      <c r="K265" s="24"/>
      <c r="L265" s="128"/>
      <c r="M265" s="24"/>
      <c r="N265" s="30"/>
      <c r="O265" s="24"/>
    </row>
    <row r="266" spans="3:15" s="36" customFormat="1" ht="19.5" customHeight="1" thickBot="1">
      <c r="C266" s="45"/>
      <c r="D266" s="36" t="s">
        <v>33</v>
      </c>
      <c r="E266" s="45"/>
      <c r="F266" s="45"/>
      <c r="G266" s="132" t="s">
        <v>34</v>
      </c>
      <c r="H266" s="154"/>
      <c r="I266" s="178">
        <f>+I262/I264*100</f>
        <v>4.621298317906454</v>
      </c>
      <c r="J266" s="179"/>
      <c r="K266" s="178">
        <f>+K262/K264*100</f>
        <v>3.702435635349451</v>
      </c>
      <c r="L266" s="180"/>
      <c r="M266" s="178">
        <f>+M262/M264*100</f>
        <v>11.030884508543723</v>
      </c>
      <c r="N266" s="179"/>
      <c r="O266" s="178">
        <f>+O262/O264*100</f>
        <v>21.005293120942063</v>
      </c>
    </row>
    <row r="267" spans="3:15" ht="11.25" customHeight="1">
      <c r="C267" s="14"/>
      <c r="D267" s="9"/>
      <c r="E267" s="9"/>
      <c r="F267" s="14"/>
      <c r="G267" s="153"/>
      <c r="H267" s="151"/>
      <c r="I267" s="24"/>
      <c r="J267" s="14"/>
      <c r="K267" s="130"/>
      <c r="L267" s="128"/>
      <c r="M267" s="24"/>
      <c r="N267" s="30"/>
      <c r="O267" s="24"/>
    </row>
    <row r="268" spans="3:13" ht="14.25" customHeight="1">
      <c r="C268" s="43" t="s">
        <v>305</v>
      </c>
      <c r="D268" s="127" t="s">
        <v>92</v>
      </c>
      <c r="E268" s="14"/>
      <c r="F268" s="14"/>
      <c r="G268" s="14"/>
      <c r="H268" s="14"/>
      <c r="I268" s="14"/>
      <c r="L268" s="14"/>
      <c r="M268" s="14"/>
    </row>
    <row r="269" spans="3:13" ht="14.25" customHeight="1">
      <c r="C269" s="14"/>
      <c r="D269" s="3"/>
      <c r="E269" s="14"/>
      <c r="F269" s="14"/>
      <c r="G269" s="14"/>
      <c r="H269" s="14"/>
      <c r="I269" s="14"/>
      <c r="L269" s="14"/>
      <c r="M269" s="14"/>
    </row>
    <row r="270" spans="3:15" s="36" customFormat="1" ht="27.75" customHeight="1" thickBot="1">
      <c r="C270" s="45"/>
      <c r="D270" s="9" t="s">
        <v>31</v>
      </c>
      <c r="E270" s="45"/>
      <c r="F270" s="45"/>
      <c r="G270" s="6" t="s">
        <v>3</v>
      </c>
      <c r="H270" s="151"/>
      <c r="I270" s="129">
        <f>I262</f>
        <v>22542</v>
      </c>
      <c r="J270" s="90"/>
      <c r="K270" s="129">
        <f>K262</f>
        <v>14815</v>
      </c>
      <c r="L270" s="184"/>
      <c r="M270" s="129">
        <f>M262</f>
        <v>53807</v>
      </c>
      <c r="N270" s="90"/>
      <c r="O270" s="129">
        <f>O262</f>
        <v>84051</v>
      </c>
    </row>
    <row r="271" spans="3:15" ht="14.25" customHeight="1">
      <c r="C271" s="14"/>
      <c r="E271" s="14"/>
      <c r="F271" s="14"/>
      <c r="G271" s="43"/>
      <c r="H271" s="152"/>
      <c r="I271" s="185"/>
      <c r="J271" s="29"/>
      <c r="K271" s="185"/>
      <c r="L271" s="186"/>
      <c r="M271" s="185"/>
      <c r="N271" s="29"/>
      <c r="O271" s="185"/>
    </row>
    <row r="272" spans="3:15" ht="30.75" customHeight="1" thickBot="1">
      <c r="C272" s="14"/>
      <c r="D272" s="244" t="s">
        <v>81</v>
      </c>
      <c r="E272" s="244"/>
      <c r="F272" s="14"/>
      <c r="G272" s="130" t="s">
        <v>32</v>
      </c>
      <c r="H272" s="151"/>
      <c r="I272" s="131">
        <f>M272</f>
        <v>526639</v>
      </c>
      <c r="J272" s="30"/>
      <c r="K272" s="131">
        <f>'[1]AuditComm (2)'!$E$145</f>
        <v>400142</v>
      </c>
      <c r="L272" s="187"/>
      <c r="M272" s="131">
        <v>526639</v>
      </c>
      <c r="N272" s="30"/>
      <c r="O272" s="131">
        <f>K272</f>
        <v>400142</v>
      </c>
    </row>
    <row r="273" spans="3:15" ht="8.25" customHeight="1">
      <c r="C273" s="14"/>
      <c r="D273" s="9"/>
      <c r="E273" s="9"/>
      <c r="F273" s="14"/>
      <c r="G273" s="130"/>
      <c r="H273" s="151"/>
      <c r="I273" s="24"/>
      <c r="J273" s="30"/>
      <c r="K273" s="24"/>
      <c r="L273" s="128"/>
      <c r="M273" s="24"/>
      <c r="N273" s="30"/>
      <c r="O273" s="24"/>
    </row>
    <row r="274" spans="3:15" s="36" customFormat="1" ht="19.5" customHeight="1" thickBot="1">
      <c r="C274" s="45"/>
      <c r="D274" s="36" t="s">
        <v>33</v>
      </c>
      <c r="E274" s="45"/>
      <c r="F274" s="45"/>
      <c r="G274" s="132" t="s">
        <v>34</v>
      </c>
      <c r="H274" s="154"/>
      <c r="I274" s="178">
        <f>+I270/I272*100</f>
        <v>4.28035143618304</v>
      </c>
      <c r="J274" s="179"/>
      <c r="K274" s="178">
        <f>+K270/K272*100</f>
        <v>3.702435635349451</v>
      </c>
      <c r="L274" s="180"/>
      <c r="M274" s="178">
        <f>+M270/M272*100</f>
        <v>10.217055706090889</v>
      </c>
      <c r="N274" s="179"/>
      <c r="O274" s="178">
        <f>+O270/O272*100</f>
        <v>21.005293120942063</v>
      </c>
    </row>
    <row r="275" spans="4:15" ht="14.25" customHeight="1">
      <c r="D275" s="4"/>
      <c r="E275" s="4"/>
      <c r="F275" s="4"/>
      <c r="G275" s="4"/>
      <c r="H275" s="4"/>
      <c r="I275" s="4"/>
      <c r="J275" s="4"/>
      <c r="K275" s="4"/>
      <c r="L275" s="4"/>
      <c r="M275" s="4"/>
      <c r="N275" s="4"/>
      <c r="O275" s="4"/>
    </row>
    <row r="276" spans="1:15" ht="14.25" customHeight="1">
      <c r="A276" s="3">
        <v>29</v>
      </c>
      <c r="C276" s="3" t="s">
        <v>73</v>
      </c>
      <c r="D276" s="4"/>
      <c r="E276" s="4"/>
      <c r="F276" s="4"/>
      <c r="G276" s="4"/>
      <c r="H276" s="4"/>
      <c r="I276" s="4"/>
      <c r="J276" s="4"/>
      <c r="K276" s="4"/>
      <c r="L276" s="4"/>
      <c r="M276" s="4"/>
      <c r="N276" s="4"/>
      <c r="O276" s="4"/>
    </row>
    <row r="277" spans="4:15" ht="14.25" customHeight="1">
      <c r="D277" s="4"/>
      <c r="E277" s="4"/>
      <c r="F277" s="4"/>
      <c r="G277" s="4"/>
      <c r="H277" s="4"/>
      <c r="I277" s="4"/>
      <c r="J277" s="4"/>
      <c r="K277" s="4"/>
      <c r="L277" s="4"/>
      <c r="M277" s="4"/>
      <c r="N277" s="4"/>
      <c r="O277" s="4"/>
    </row>
    <row r="278" spans="3:15" ht="30" customHeight="1">
      <c r="C278" s="235" t="s">
        <v>279</v>
      </c>
      <c r="D278" s="235"/>
      <c r="E278" s="235"/>
      <c r="F278" s="235"/>
      <c r="G278" s="235"/>
      <c r="H278" s="235"/>
      <c r="I278" s="235"/>
      <c r="J278" s="235"/>
      <c r="K278" s="235"/>
      <c r="L278" s="235"/>
      <c r="M278" s="235"/>
      <c r="N278" s="235"/>
      <c r="O278" s="235"/>
    </row>
    <row r="279" spans="7:17" ht="14.25" customHeight="1">
      <c r="G279" s="46"/>
      <c r="H279" s="21"/>
      <c r="I279" s="22"/>
      <c r="J279" s="21"/>
      <c r="K279" s="29"/>
      <c r="L279" s="21"/>
      <c r="M279" s="22"/>
      <c r="N279" s="29"/>
      <c r="O279" s="29"/>
      <c r="P279" s="21"/>
      <c r="Q279" s="29"/>
    </row>
    <row r="281" ht="14.25" customHeight="1">
      <c r="M281" s="47" t="s">
        <v>9</v>
      </c>
    </row>
    <row r="282" ht="14.25" customHeight="1">
      <c r="M282" s="47" t="s">
        <v>60</v>
      </c>
    </row>
    <row r="283" spans="1:13" ht="14.25" customHeight="1">
      <c r="A283" s="3"/>
      <c r="B283" s="3"/>
      <c r="M283" s="3" t="s">
        <v>61</v>
      </c>
    </row>
    <row r="284" spans="3:13" ht="14.25" customHeight="1">
      <c r="C284" s="3"/>
      <c r="M284" s="3" t="s">
        <v>23</v>
      </c>
    </row>
    <row r="285" spans="1:13" ht="14.25" customHeight="1">
      <c r="A285" s="3" t="s">
        <v>24</v>
      </c>
      <c r="C285" s="3"/>
      <c r="M285" s="3"/>
    </row>
    <row r="286" ht="14.25" customHeight="1">
      <c r="A286" s="20" t="s">
        <v>280</v>
      </c>
    </row>
  </sheetData>
  <sheetProtection/>
  <mergeCells count="153">
    <mergeCell ref="C42:O42"/>
    <mergeCell ref="K37:M37"/>
    <mergeCell ref="C38:O38"/>
    <mergeCell ref="C32:O32"/>
    <mergeCell ref="C33:O33"/>
    <mergeCell ref="Q27:AC27"/>
    <mergeCell ref="Q28:AC28"/>
    <mergeCell ref="D27:O27"/>
    <mergeCell ref="D28:O28"/>
    <mergeCell ref="C84:O84"/>
    <mergeCell ref="Q52:AF52"/>
    <mergeCell ref="C70:O70"/>
    <mergeCell ref="AC54:AF54"/>
    <mergeCell ref="Y54:AA54"/>
    <mergeCell ref="Q60:AH60"/>
    <mergeCell ref="R78:AI78"/>
    <mergeCell ref="Q69:AC69"/>
    <mergeCell ref="C68:M68"/>
    <mergeCell ref="C69:M69"/>
    <mergeCell ref="C57:E57"/>
    <mergeCell ref="R76:AG76"/>
    <mergeCell ref="C98:I98"/>
    <mergeCell ref="C101:O101"/>
    <mergeCell ref="Q46:AF46"/>
    <mergeCell ref="R118:X118"/>
    <mergeCell ref="C93:I93"/>
    <mergeCell ref="C100:O100"/>
    <mergeCell ref="C95:F95"/>
    <mergeCell ref="C96:E96"/>
    <mergeCell ref="C99:O99"/>
    <mergeCell ref="C97:K97"/>
    <mergeCell ref="C145:E145"/>
    <mergeCell ref="C115:E115"/>
    <mergeCell ref="K124:M124"/>
    <mergeCell ref="C119:O119"/>
    <mergeCell ref="K130:M130"/>
    <mergeCell ref="K129:M129"/>
    <mergeCell ref="K144:M144"/>
    <mergeCell ref="K126:M126"/>
    <mergeCell ref="C3:O3"/>
    <mergeCell ref="C5:O5"/>
    <mergeCell ref="C11:O11"/>
    <mergeCell ref="C9:O9"/>
    <mergeCell ref="C7:O7"/>
    <mergeCell ref="Q169:AF169"/>
    <mergeCell ref="R107:AD107"/>
    <mergeCell ref="Q108:W108"/>
    <mergeCell ref="K148:M148"/>
    <mergeCell ref="C154:O154"/>
    <mergeCell ref="C169:O169"/>
    <mergeCell ref="R154:AD154"/>
    <mergeCell ref="C161:O161"/>
    <mergeCell ref="K149:M149"/>
    <mergeCell ref="C156:O156"/>
    <mergeCell ref="Q170:W170"/>
    <mergeCell ref="Q206:U206"/>
    <mergeCell ref="AC198:AF198"/>
    <mergeCell ref="R190:AD190"/>
    <mergeCell ref="Y198:AA198"/>
    <mergeCell ref="R161:AD161"/>
    <mergeCell ref="R117:X117"/>
    <mergeCell ref="C114:E114"/>
    <mergeCell ref="Q119:W119"/>
    <mergeCell ref="C159:O159"/>
    <mergeCell ref="K136:M137"/>
    <mergeCell ref="K147:M147"/>
    <mergeCell ref="K146:M146"/>
    <mergeCell ref="K143:M143"/>
    <mergeCell ref="K145:M145"/>
    <mergeCell ref="C171:O171"/>
    <mergeCell ref="R180:X180"/>
    <mergeCell ref="I198:K198"/>
    <mergeCell ref="M198:O198"/>
    <mergeCell ref="M174:O174"/>
    <mergeCell ref="C180:O180"/>
    <mergeCell ref="C182:O182"/>
    <mergeCell ref="C192:O192"/>
    <mergeCell ref="D186:O186"/>
    <mergeCell ref="D190:O190"/>
    <mergeCell ref="Q249:AF249"/>
    <mergeCell ref="Q245:AD245"/>
    <mergeCell ref="V223:AI223"/>
    <mergeCell ref="R219:AI219"/>
    <mergeCell ref="C249:O249"/>
    <mergeCell ref="C245:O245"/>
    <mergeCell ref="C206:E206"/>
    <mergeCell ref="C215:O215"/>
    <mergeCell ref="V215:AI215"/>
    <mergeCell ref="D216:O216"/>
    <mergeCell ref="C194:O194"/>
    <mergeCell ref="C205:D205"/>
    <mergeCell ref="C203:D203"/>
    <mergeCell ref="C204:E204"/>
    <mergeCell ref="Q203:U203"/>
    <mergeCell ref="Q205:U205"/>
    <mergeCell ref="R213:AG213"/>
    <mergeCell ref="V211:AI211"/>
    <mergeCell ref="C34:O34"/>
    <mergeCell ref="C278:O278"/>
    <mergeCell ref="C213:O213"/>
    <mergeCell ref="C253:O253"/>
    <mergeCell ref="C209:O209"/>
    <mergeCell ref="D264:E264"/>
    <mergeCell ref="I256:K256"/>
    <mergeCell ref="M256:O256"/>
    <mergeCell ref="C221:O221"/>
    <mergeCell ref="C217:O217"/>
    <mergeCell ref="C22:O22"/>
    <mergeCell ref="C25:O25"/>
    <mergeCell ref="C26:O26"/>
    <mergeCell ref="C30:O30"/>
    <mergeCell ref="C23:O23"/>
    <mergeCell ref="C24:O24"/>
    <mergeCell ref="C66:O66"/>
    <mergeCell ref="K134:M134"/>
    <mergeCell ref="C54:O54"/>
    <mergeCell ref="C56:E56"/>
    <mergeCell ref="K127:M127"/>
    <mergeCell ref="K128:M128"/>
    <mergeCell ref="C89:E89"/>
    <mergeCell ref="C90:E90"/>
    <mergeCell ref="C103:O103"/>
    <mergeCell ref="C107:O107"/>
    <mergeCell ref="D272:E272"/>
    <mergeCell ref="D164:O164"/>
    <mergeCell ref="D165:O165"/>
    <mergeCell ref="C74:O74"/>
    <mergeCell ref="C225:O225"/>
    <mergeCell ref="D163:O163"/>
    <mergeCell ref="D162:O162"/>
    <mergeCell ref="K142:M142"/>
    <mergeCell ref="K138:M139"/>
    <mergeCell ref="K140:M141"/>
    <mergeCell ref="C13:O13"/>
    <mergeCell ref="C92:E92"/>
    <mergeCell ref="D79:O79"/>
    <mergeCell ref="D81:O81"/>
    <mergeCell ref="C91:E91"/>
    <mergeCell ref="C62:O62"/>
    <mergeCell ref="C60:E60"/>
    <mergeCell ref="C78:O78"/>
    <mergeCell ref="G37:I37"/>
    <mergeCell ref="C76:O76"/>
    <mergeCell ref="C46:O46"/>
    <mergeCell ref="C50:O50"/>
    <mergeCell ref="Q15:AC15"/>
    <mergeCell ref="C15:O15"/>
    <mergeCell ref="C17:O17"/>
    <mergeCell ref="C20:O20"/>
    <mergeCell ref="C48:O48"/>
    <mergeCell ref="C18:O18"/>
    <mergeCell ref="C19:O19"/>
    <mergeCell ref="C44:O44"/>
  </mergeCells>
  <printOptions horizontalCentered="1"/>
  <pageMargins left="0.18" right="0.14" top="0.31" bottom="0.23" header="0.19" footer="0.16"/>
  <pageSetup fitToHeight="7" horizontalDpi="600" verticalDpi="600" orientation="portrait" paperSize="9" scale="75" r:id="rId1"/>
  <headerFooter alignWithMargins="0">
    <oddHeader>&amp;C( &amp;P+4 )
</oddHeader>
  </headerFooter>
  <rowBreaks count="6" manualBreakCount="6">
    <brk id="30" max="14" man="1"/>
    <brk id="75" max="14" man="1"/>
    <brk id="118" max="14" man="1"/>
    <brk id="165" max="14" man="1"/>
    <brk id="213" max="14" man="1"/>
    <brk id="25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syarina</cp:lastModifiedBy>
  <cp:lastPrinted>2010-02-22T09:39:24Z</cp:lastPrinted>
  <dcterms:created xsi:type="dcterms:W3CDTF">1999-02-13T02:20:00Z</dcterms:created>
  <dcterms:modified xsi:type="dcterms:W3CDTF">2010-02-22T10:02:16Z</dcterms:modified>
  <cp:category/>
  <cp:version/>
  <cp:contentType/>
  <cp:contentStatus/>
</cp:coreProperties>
</file>