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655" windowHeight="7215" activeTab="0"/>
  </bookViews>
  <sheets>
    <sheet name="BalanceSheet" sheetId="1" r:id="rId1"/>
    <sheet name="IncomeStatement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<sst xmlns="http://schemas.openxmlformats.org/spreadsheetml/2006/main" count="134" uniqueCount="116">
  <si>
    <t>As At</t>
  </si>
  <si>
    <t>Revenue</t>
  </si>
  <si>
    <t>Share</t>
  </si>
  <si>
    <t>Capital</t>
  </si>
  <si>
    <t>Premium</t>
  </si>
  <si>
    <t>Total</t>
  </si>
  <si>
    <t>RM</t>
  </si>
  <si>
    <t>Inventories</t>
  </si>
  <si>
    <t>Condensed Consolidated Statement of Changes In Equity</t>
  </si>
  <si>
    <t>Interest</t>
  </si>
  <si>
    <t>ASSETS</t>
  </si>
  <si>
    <t>Non-current Assets</t>
  </si>
  <si>
    <t>Current Assets</t>
  </si>
  <si>
    <t>TOTAL ASSETS</t>
  </si>
  <si>
    <t>EQUITY AND LIABILITIES</t>
  </si>
  <si>
    <t>Total Equity</t>
  </si>
  <si>
    <t>Non-current Liabilities</t>
  </si>
  <si>
    <t>Current Liabilities</t>
  </si>
  <si>
    <t>Total Liabilities</t>
  </si>
  <si>
    <t>TOTAL EQUITY AND LIABILITIES</t>
  </si>
  <si>
    <t>Cost of  Sales</t>
  </si>
  <si>
    <t>Gross Profit</t>
  </si>
  <si>
    <t>Equity</t>
  </si>
  <si>
    <t>Continuing Operations</t>
  </si>
  <si>
    <t>Selling and distribution expenses</t>
  </si>
  <si>
    <t>Other income /(expenses)</t>
  </si>
  <si>
    <t>Finance costs</t>
  </si>
  <si>
    <t>Income tax expenses</t>
  </si>
  <si>
    <t>Property, plant and equipment</t>
  </si>
  <si>
    <t>Investment properties</t>
  </si>
  <si>
    <t>Bank and cash balances</t>
  </si>
  <si>
    <t>Fixed deposits with licensed bank</t>
  </si>
  <si>
    <t>Share capital</t>
  </si>
  <si>
    <t>Share premium</t>
  </si>
  <si>
    <t>Accumulated losses</t>
  </si>
  <si>
    <t>Long term borrowings</t>
  </si>
  <si>
    <t>Deferred taxation</t>
  </si>
  <si>
    <t>Tax liabilities</t>
  </si>
  <si>
    <t>Borrowings</t>
  </si>
  <si>
    <t>Net cash from financing activities</t>
  </si>
  <si>
    <t>Net change in cash and cash equivalents</t>
  </si>
  <si>
    <t>Unaudited</t>
  </si>
  <si>
    <t>Audited</t>
  </si>
  <si>
    <t>UDS CAPITAL BERHAD (502246-P)</t>
  </si>
  <si>
    <t>Cash flows from operating activities</t>
  </si>
  <si>
    <t>Net change in current assets</t>
  </si>
  <si>
    <t>Net change in current liabilities</t>
  </si>
  <si>
    <t>Interest paid</t>
  </si>
  <si>
    <t>Cash and cash equivalents included in the cash flow statements comprise the followings:</t>
  </si>
  <si>
    <t>Less: Bank Overdrafts</t>
  </si>
  <si>
    <t>Profit / (Loss) before taxation</t>
  </si>
  <si>
    <t>Profit /(Loss) before taxation</t>
  </si>
  <si>
    <t>Profit / (Loss) for the period</t>
  </si>
  <si>
    <t>Net cash from operating activities</t>
  </si>
  <si>
    <t>Net cash from investing activities</t>
  </si>
  <si>
    <t>LIABILITIES</t>
  </si>
  <si>
    <t>Administration expenses</t>
  </si>
  <si>
    <t>INDIVIDUAL QUARTER</t>
  </si>
  <si>
    <t>CUMULATIVE QUARTERS</t>
  </si>
  <si>
    <t>(The Condensed Consolidated Balance Sheet should be read in conjunction with the Annual</t>
  </si>
  <si>
    <t xml:space="preserve">(The Condensed Consolidated Income Statement should be read in conjunction with the Annual Financial </t>
  </si>
  <si>
    <t>(The Condensed Consolidated Statement of Change In Equity should be read in conjunction with the Annual Financial Report</t>
  </si>
  <si>
    <t>(The Condensed Consolidated Cash Flow Statement should be read in conjunction with the Annual</t>
  </si>
  <si>
    <t>Cash and cash equivalents at end of financial year</t>
  </si>
  <si>
    <t>Accumulated</t>
  </si>
  <si>
    <t>Profits / (losses)</t>
  </si>
  <si>
    <t>Adjustments for :</t>
  </si>
  <si>
    <t>Cash and bank balances</t>
  </si>
  <si>
    <t>Non-current asset held for sale</t>
  </si>
  <si>
    <t>28.02.2010</t>
  </si>
  <si>
    <t>For The Quarter Ended 28 February 2011 - Unaudited</t>
  </si>
  <si>
    <t>28.02.2011</t>
  </si>
  <si>
    <t>Net gain / (loss) on financial assets at fair value</t>
  </si>
  <si>
    <t>Condensed Consolidated Statement of Financial Position</t>
  </si>
  <si>
    <t>As At 28 February 2011</t>
  </si>
  <si>
    <t>31.08.2010</t>
  </si>
  <si>
    <t>Deferred Taxation</t>
  </si>
  <si>
    <t>Trade and other receivables</t>
  </si>
  <si>
    <t>Current tax assets</t>
  </si>
  <si>
    <t>Derivatives financial instruments at fair value</t>
  </si>
  <si>
    <t>Trade and other payables</t>
  </si>
  <si>
    <t>Effects of applying FRS 139</t>
  </si>
  <si>
    <t>Restated balance</t>
  </si>
  <si>
    <t>Total Comprehensive Income / (loss)</t>
  </si>
  <si>
    <t>Balance as at 1 Sept 2010</t>
  </si>
  <si>
    <t>for the period</t>
  </si>
  <si>
    <t>Owners of the Parent</t>
  </si>
  <si>
    <t>Non-Controlling Interest</t>
  </si>
  <si>
    <t>Condensed Consolidated Statement of Comprehensive Income</t>
  </si>
  <si>
    <t>Other Comprehensive Income net of tax</t>
  </si>
  <si>
    <t>Total Comprehensive Income for the period</t>
  </si>
  <si>
    <t>Profit / (Loss) attributable to :</t>
  </si>
  <si>
    <t>Total Comprehensive Income attributable to :</t>
  </si>
  <si>
    <t>Basic Earnings / (Loss) per share (in sen)</t>
  </si>
  <si>
    <t>Fully diluted Earnings / (Loss) per share (in sen)</t>
  </si>
  <si>
    <t>Sub-total</t>
  </si>
  <si>
    <t>Equity attributable to owners of the Parent</t>
  </si>
  <si>
    <t>Non-controlling interest</t>
  </si>
  <si>
    <t>Balance as at 28 Feb 2011</t>
  </si>
  <si>
    <t>Attributable to Owners of the Parent</t>
  </si>
  <si>
    <t>Non-Controlling</t>
  </si>
  <si>
    <t>Condensed Consolidated Statement of Cash Flows</t>
  </si>
  <si>
    <t>Depreciation, amortisation and impairment loss</t>
  </si>
  <si>
    <t>(Gain)/ Loss on disposal of property, plant &amp; equipments and other investments</t>
  </si>
  <si>
    <t xml:space="preserve">Fair value (gain) / loss on financial instruments measured at fair value </t>
  </si>
  <si>
    <t>Other non-cash items</t>
  </si>
  <si>
    <t>Interest income and expenses</t>
  </si>
  <si>
    <t>Operating profit / (loss) before changes in working capital</t>
  </si>
  <si>
    <t>Net income tax refund / (paid)</t>
  </si>
  <si>
    <t>Cash and cash equivalents at beginning of financial year</t>
  </si>
  <si>
    <t>Financial Report for the year ended  31 Aug 2010)</t>
  </si>
  <si>
    <t>Report for the year ended  31 Aug 2010)</t>
  </si>
  <si>
    <t>for the year ended 31 Aug 2010)</t>
  </si>
  <si>
    <r>
      <t xml:space="preserve">UDS CAPITAL BERHAD </t>
    </r>
    <r>
      <rPr>
        <b/>
        <sz val="8"/>
        <rFont val="Arial"/>
        <family val="2"/>
      </rPr>
      <t>(502246-P)</t>
    </r>
  </si>
  <si>
    <t>Balance as at 28 Feb 2010</t>
  </si>
  <si>
    <t>Balance as at 1 Sept 2009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</si>
</sst>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#,##0.0_);\(#,##0.0\)"/>
    <numFmt numFmtId="166" formatCode="_(* #,##0_);_(* \(#,##0\);_(* &quot;-&quot;??_);_(@_)"/>
    <numFmt numFmtId="167" formatCode="0.00_);\(0.00\)"/>
    <numFmt numFmtId="168" formatCode="_-* #,##0_-;\-* #,##0_-;_-* &quot;-&quot;??_-;_-@_-"/>
    <numFmt numFmtId="169" formatCode="_-* #,##0.00_-;\-* #,##0.00_-;_-* &quot;-&quot;??_-;_-@_-"/>
    <numFmt numFmtId="170" formatCode="_(* #,##0.0_);_(* \(#,##0.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_-* #,##0_-;\-* #,##0_-;_-* &quot;-&quot;_-;_-@_-"/>
  </numFmts>
  <fonts count="29">
    <font>
      <sz val="10"/>
      <name val="Times New Roman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6" fontId="2" fillId="0" borderId="0" xfId="42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6" fontId="9" fillId="0" borderId="0" xfId="42" applyNumberFormat="1" applyFont="1" applyAlignment="1">
      <alignment/>
    </xf>
    <xf numFmtId="166" fontId="10" fillId="0" borderId="0" xfId="0" applyNumberFormat="1" applyFont="1" applyAlignment="1">
      <alignment horizontal="right"/>
    </xf>
    <xf numFmtId="166" fontId="10" fillId="0" borderId="0" xfId="42" applyNumberFormat="1" applyFont="1" applyAlignment="1">
      <alignment horizontal="right"/>
    </xf>
    <xf numFmtId="0" fontId="10" fillId="0" borderId="0" xfId="0" applyFont="1" applyAlignment="1">
      <alignment horizontal="right"/>
    </xf>
    <xf numFmtId="15" fontId="10" fillId="0" borderId="0" xfId="0" applyNumberFormat="1" applyFont="1" applyAlignment="1">
      <alignment horizontal="center"/>
    </xf>
    <xf numFmtId="166" fontId="10" fillId="0" borderId="0" xfId="42" applyNumberFormat="1" applyFont="1" applyAlignment="1">
      <alignment horizontal="center"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center"/>
    </xf>
    <xf numFmtId="166" fontId="5" fillId="0" borderId="0" xfId="42" applyNumberFormat="1" applyFont="1" applyAlignment="1">
      <alignment horizontal="center"/>
    </xf>
    <xf numFmtId="37" fontId="2" fillId="0" borderId="0" xfId="0" applyNumberFormat="1" applyFont="1" applyAlignment="1">
      <alignment/>
    </xf>
    <xf numFmtId="37" fontId="2" fillId="0" borderId="0" xfId="0" applyNumberFormat="1" applyFont="1" applyFill="1" applyAlignment="1">
      <alignment/>
    </xf>
    <xf numFmtId="37" fontId="2" fillId="0" borderId="10" xfId="0" applyNumberFormat="1" applyFont="1" applyBorder="1" applyAlignment="1">
      <alignment/>
    </xf>
    <xf numFmtId="37" fontId="2" fillId="0" borderId="10" xfId="0" applyNumberFormat="1" applyFont="1" applyFill="1" applyBorder="1" applyAlignment="1">
      <alignment/>
    </xf>
    <xf numFmtId="10" fontId="2" fillId="0" borderId="0" xfId="0" applyNumberFormat="1" applyFont="1" applyAlignment="1">
      <alignment/>
    </xf>
    <xf numFmtId="37" fontId="1" fillId="0" borderId="11" xfId="0" applyNumberFormat="1" applyFont="1" applyBorder="1" applyAlignment="1">
      <alignment/>
    </xf>
    <xf numFmtId="37" fontId="1" fillId="0" borderId="11" xfId="0" applyNumberFormat="1" applyFont="1" applyFill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/>
    </xf>
    <xf numFmtId="37" fontId="1" fillId="0" borderId="0" xfId="0" applyNumberFormat="1" applyFont="1" applyBorder="1" applyAlignment="1">
      <alignment/>
    </xf>
    <xf numFmtId="37" fontId="11" fillId="0" borderId="0" xfId="0" applyNumberFormat="1" applyFont="1" applyAlignment="1">
      <alignment/>
    </xf>
    <xf numFmtId="37" fontId="11" fillId="0" borderId="0" xfId="0" applyNumberFormat="1" applyFont="1" applyFill="1" applyAlignment="1">
      <alignment/>
    </xf>
    <xf numFmtId="39" fontId="2" fillId="0" borderId="0" xfId="0" applyNumberFormat="1" applyFont="1" applyAlignment="1">
      <alignment/>
    </xf>
    <xf numFmtId="39" fontId="2" fillId="0" borderId="0" xfId="0" applyNumberFormat="1" applyFont="1" applyAlignment="1">
      <alignment horizontal="right"/>
    </xf>
    <xf numFmtId="166" fontId="2" fillId="0" borderId="0" xfId="42" applyNumberFormat="1" applyFont="1" applyAlignment="1">
      <alignment horizontal="right"/>
    </xf>
    <xf numFmtId="37" fontId="7" fillId="0" borderId="0" xfId="0" applyNumberFormat="1" applyFont="1" applyAlignment="1">
      <alignment/>
    </xf>
    <xf numFmtId="166" fontId="7" fillId="0" borderId="0" xfId="42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7" fontId="2" fillId="0" borderId="13" xfId="0" applyNumberFormat="1" applyFont="1" applyBorder="1" applyAlignment="1">
      <alignment/>
    </xf>
    <xf numFmtId="37" fontId="2" fillId="0" borderId="14" xfId="0" applyNumberFormat="1" applyFont="1" applyBorder="1" applyAlignment="1">
      <alignment/>
    </xf>
    <xf numFmtId="37" fontId="2" fillId="0" borderId="15" xfId="0" applyNumberFormat="1" applyFont="1" applyBorder="1" applyAlignment="1">
      <alignment/>
    </xf>
    <xf numFmtId="37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37" fontId="2" fillId="0" borderId="18" xfId="0" applyNumberFormat="1" applyFont="1" applyBorder="1" applyAlignment="1">
      <alignment/>
    </xf>
    <xf numFmtId="37" fontId="2" fillId="0" borderId="12" xfId="0" applyNumberFormat="1" applyFont="1" applyBorder="1" applyAlignment="1">
      <alignment/>
    </xf>
    <xf numFmtId="0" fontId="2" fillId="0" borderId="19" xfId="0" applyFont="1" applyBorder="1" applyAlignment="1">
      <alignment/>
    </xf>
    <xf numFmtId="37" fontId="1" fillId="0" borderId="13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3" fillId="0" borderId="20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Border="1" applyAlignment="1">
      <alignment/>
    </xf>
    <xf numFmtId="166" fontId="4" fillId="0" borderId="0" xfId="42" applyNumberFormat="1" applyFont="1" applyAlignment="1">
      <alignment/>
    </xf>
    <xf numFmtId="166" fontId="2" fillId="0" borderId="0" xfId="0" applyNumberFormat="1" applyFont="1" applyAlignment="1">
      <alignment/>
    </xf>
    <xf numFmtId="166" fontId="1" fillId="0" borderId="0" xfId="0" applyNumberFormat="1" applyFont="1" applyBorder="1" applyAlignment="1" quotePrefix="1">
      <alignment horizontal="center"/>
    </xf>
    <xf numFmtId="166" fontId="1" fillId="0" borderId="0" xfId="0" applyNumberFormat="1" applyFont="1" applyAlignment="1">
      <alignment horizontal="center"/>
    </xf>
    <xf numFmtId="166" fontId="1" fillId="0" borderId="0" xfId="0" applyNumberFormat="1" applyFont="1" applyFill="1" applyBorder="1" applyAlignment="1" quotePrefix="1">
      <alignment horizontal="center"/>
    </xf>
    <xf numFmtId="166" fontId="1" fillId="0" borderId="0" xfId="0" applyNumberFormat="1" applyFont="1" applyFill="1" applyAlignment="1">
      <alignment horizontal="center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Fill="1" applyAlignment="1">
      <alignment horizontal="right"/>
    </xf>
    <xf numFmtId="166" fontId="2" fillId="0" borderId="16" xfId="0" applyNumberFormat="1" applyFont="1" applyBorder="1" applyAlignment="1">
      <alignment horizontal="right"/>
    </xf>
    <xf numFmtId="166" fontId="2" fillId="0" borderId="16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166" fontId="2" fillId="0" borderId="0" xfId="0" applyNumberFormat="1" applyFont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6" fontId="1" fillId="0" borderId="21" xfId="0" applyNumberFormat="1" applyFont="1" applyBorder="1" applyAlignment="1">
      <alignment horizontal="right"/>
    </xf>
    <xf numFmtId="166" fontId="1" fillId="0" borderId="0" xfId="0" applyNumberFormat="1" applyFont="1" applyAlignment="1">
      <alignment horizontal="right"/>
    </xf>
    <xf numFmtId="166" fontId="1" fillId="0" borderId="21" xfId="0" applyNumberFormat="1" applyFont="1" applyFill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6" fontId="11" fillId="0" borderId="0" xfId="0" applyNumberFormat="1" applyFont="1" applyFill="1" applyAlignment="1">
      <alignment horizontal="right"/>
    </xf>
    <xf numFmtId="166" fontId="4" fillId="0" borderId="0" xfId="0" applyNumberFormat="1" applyFont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0" borderId="16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15" fontId="1" fillId="0" borderId="0" xfId="0" applyNumberFormat="1" applyFont="1" applyAlignment="1">
      <alignment horizontal="center" vertical="top"/>
    </xf>
    <xf numFmtId="15" fontId="1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166" fontId="2" fillId="0" borderId="0" xfId="0" applyNumberFormat="1" applyFont="1" applyBorder="1" applyAlignment="1">
      <alignment horizontal="center" vertical="top"/>
    </xf>
    <xf numFmtId="166" fontId="2" fillId="0" borderId="0" xfId="42" applyNumberFormat="1" applyFont="1" applyAlignment="1">
      <alignment vertical="top"/>
    </xf>
    <xf numFmtId="166" fontId="2" fillId="0" borderId="0" xfId="42" applyNumberFormat="1" applyFont="1" applyBorder="1" applyAlignment="1">
      <alignment vertical="top"/>
    </xf>
    <xf numFmtId="166" fontId="2" fillId="0" borderId="10" xfId="42" applyNumberFormat="1" applyFont="1" applyBorder="1" applyAlignment="1">
      <alignment vertical="top"/>
    </xf>
    <xf numFmtId="0" fontId="2" fillId="0" borderId="0" xfId="0" applyFont="1" applyAlignment="1">
      <alignment horizontal="right" vertical="top"/>
    </xf>
    <xf numFmtId="166" fontId="2" fillId="0" borderId="16" xfId="42" applyNumberFormat="1" applyFont="1" applyBorder="1" applyAlignment="1">
      <alignment vertical="top"/>
    </xf>
    <xf numFmtId="166" fontId="1" fillId="0" borderId="21" xfId="42" applyNumberFormat="1" applyFont="1" applyBorder="1" applyAlignment="1">
      <alignment vertical="top"/>
    </xf>
    <xf numFmtId="166" fontId="1" fillId="0" borderId="0" xfId="42" applyNumberFormat="1" applyFont="1" applyBorder="1" applyAlignment="1">
      <alignment vertical="top"/>
    </xf>
    <xf numFmtId="166" fontId="2" fillId="0" borderId="16" xfId="42" applyNumberFormat="1" applyFont="1" applyFill="1" applyBorder="1" applyAlignment="1">
      <alignment vertical="top"/>
    </xf>
    <xf numFmtId="166" fontId="2" fillId="0" borderId="0" xfId="0" applyNumberFormat="1" applyFont="1" applyAlignment="1">
      <alignment vertical="top"/>
    </xf>
    <xf numFmtId="166" fontId="1" fillId="0" borderId="16" xfId="42" applyNumberFormat="1" applyFont="1" applyBorder="1" applyAlignment="1">
      <alignment vertical="top"/>
    </xf>
    <xf numFmtId="166" fontId="3" fillId="0" borderId="0" xfId="42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37" fontId="1" fillId="0" borderId="22" xfId="0" applyNumberFormat="1" applyFont="1" applyFill="1" applyBorder="1" applyAlignment="1">
      <alignment/>
    </xf>
    <xf numFmtId="37" fontId="1" fillId="0" borderId="19" xfId="0" applyNumberFormat="1" applyFont="1" applyFill="1" applyBorder="1" applyAlignment="1">
      <alignment/>
    </xf>
    <xf numFmtId="0" fontId="3" fillId="0" borderId="0" xfId="0" applyFont="1" applyAlignment="1">
      <alignment horizontal="center" vertical="top"/>
    </xf>
    <xf numFmtId="166" fontId="3" fillId="0" borderId="0" xfId="42" applyNumberFormat="1" applyFont="1" applyBorder="1" applyAlignment="1">
      <alignment vertical="top"/>
    </xf>
    <xf numFmtId="0" fontId="11" fillId="0" borderId="0" xfId="0" applyFont="1" applyAlignment="1">
      <alignment vertical="top"/>
    </xf>
    <xf numFmtId="166" fontId="2" fillId="0" borderId="10" xfId="42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133350</xdr:rowOff>
    </xdr:from>
    <xdr:to>
      <xdr:col>1</xdr:col>
      <xdr:colOff>714375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 flipH="1">
          <a:off x="2524125" y="8953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238125</xdr:colOff>
      <xdr:row>4</xdr:row>
      <xdr:rowOff>142875</xdr:rowOff>
    </xdr:from>
    <xdr:to>
      <xdr:col>4</xdr:col>
      <xdr:colOff>914400</xdr:colOff>
      <xdr:row>4</xdr:row>
      <xdr:rowOff>142875</xdr:rowOff>
    </xdr:to>
    <xdr:sp>
      <xdr:nvSpPr>
        <xdr:cNvPr id="2" name="Line 2"/>
        <xdr:cNvSpPr>
          <a:spLocks/>
        </xdr:cNvSpPr>
      </xdr:nvSpPr>
      <xdr:spPr>
        <a:xfrm>
          <a:off x="5715000" y="9048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G54" sqref="G54"/>
    </sheetView>
  </sheetViews>
  <sheetFormatPr defaultColWidth="9.33203125" defaultRowHeight="12.75"/>
  <cols>
    <col min="1" max="1" width="59.5" style="90" customWidth="1"/>
    <col min="2" max="2" width="17.83203125" style="90" customWidth="1"/>
    <col min="3" max="3" width="4.83203125" style="112" customWidth="1"/>
    <col min="4" max="4" width="15.83203125" style="117" customWidth="1"/>
    <col min="5" max="5" width="9.33203125" style="90" customWidth="1"/>
    <col min="6" max="6" width="12.33203125" style="90" bestFit="1" customWidth="1"/>
    <col min="7" max="7" width="49.83203125" style="90" customWidth="1"/>
    <col min="8" max="8" width="20" style="90" customWidth="1"/>
    <col min="9" max="9" width="12.33203125" style="90" bestFit="1" customWidth="1"/>
    <col min="10" max="16384" width="9.33203125" style="90" customWidth="1"/>
  </cols>
  <sheetData>
    <row r="1" spans="1:4" ht="15">
      <c r="A1" s="119" t="str">
        <f>IncomeStatement!A1</f>
        <v>UDS CAPITAL BERHAD (502246-P)</v>
      </c>
      <c r="B1" s="119"/>
      <c r="C1" s="119"/>
      <c r="D1" s="119"/>
    </row>
    <row r="2" spans="1:4" ht="15">
      <c r="A2" s="119" t="s">
        <v>73</v>
      </c>
      <c r="B2" s="119"/>
      <c r="C2" s="119"/>
      <c r="D2" s="119"/>
    </row>
    <row r="3" spans="1:4" ht="15">
      <c r="A3" s="119" t="s">
        <v>74</v>
      </c>
      <c r="B3" s="119"/>
      <c r="C3" s="119"/>
      <c r="D3" s="119"/>
    </row>
    <row r="4" spans="1:4" ht="13.5" customHeight="1">
      <c r="A4" s="89"/>
      <c r="B4" s="89"/>
      <c r="C4" s="89"/>
      <c r="D4" s="115"/>
    </row>
    <row r="5" spans="1:4" ht="15">
      <c r="A5" s="91"/>
      <c r="B5" s="89" t="s">
        <v>41</v>
      </c>
      <c r="C5" s="92"/>
      <c r="D5" s="89" t="s">
        <v>42</v>
      </c>
    </row>
    <row r="6" spans="2:4" ht="13.5" customHeight="1">
      <c r="B6" s="89" t="s">
        <v>0</v>
      </c>
      <c r="C6" s="93"/>
      <c r="D6" s="89" t="s">
        <v>0</v>
      </c>
    </row>
    <row r="7" spans="2:4" ht="13.5" customHeight="1">
      <c r="B7" s="94" t="str">
        <f>IncomeStatement!B8</f>
        <v>28.02.2011</v>
      </c>
      <c r="C7" s="95"/>
      <c r="D7" s="94" t="s">
        <v>75</v>
      </c>
    </row>
    <row r="8" spans="2:4" ht="13.5" customHeight="1">
      <c r="B8" s="94"/>
      <c r="C8" s="95"/>
      <c r="D8" s="94"/>
    </row>
    <row r="9" spans="2:4" ht="13.5" customHeight="1">
      <c r="B9" s="89" t="s">
        <v>6</v>
      </c>
      <c r="C9" s="93"/>
      <c r="D9" s="89" t="s">
        <v>6</v>
      </c>
    </row>
    <row r="10" spans="1:4" ht="13.5" customHeight="1">
      <c r="A10" s="96" t="s">
        <v>10</v>
      </c>
      <c r="B10" s="97"/>
      <c r="C10" s="97"/>
      <c r="D10" s="97"/>
    </row>
    <row r="11" spans="1:4" ht="13.5" customHeight="1">
      <c r="A11" s="98" t="s">
        <v>11</v>
      </c>
      <c r="B11" s="99"/>
      <c r="C11" s="97"/>
      <c r="D11" s="97"/>
    </row>
    <row r="12" spans="1:4" ht="13.5" customHeight="1">
      <c r="A12" s="90" t="s">
        <v>28</v>
      </c>
      <c r="B12" s="100">
        <v>43790692</v>
      </c>
      <c r="C12" s="101"/>
      <c r="D12" s="100">
        <v>45535210</v>
      </c>
    </row>
    <row r="13" spans="1:4" ht="13.5" customHeight="1">
      <c r="A13" s="90" t="s">
        <v>29</v>
      </c>
      <c r="B13" s="100">
        <v>3309000</v>
      </c>
      <c r="C13" s="101"/>
      <c r="D13" s="100">
        <v>3309000</v>
      </c>
    </row>
    <row r="14" spans="1:4" ht="13.5" customHeight="1">
      <c r="A14" s="90" t="s">
        <v>76</v>
      </c>
      <c r="B14" s="100">
        <v>224438</v>
      </c>
      <c r="C14" s="101"/>
      <c r="D14" s="100">
        <v>224438</v>
      </c>
    </row>
    <row r="15" spans="2:4" ht="7.5" customHeight="1">
      <c r="B15" s="102"/>
      <c r="C15" s="101"/>
      <c r="D15" s="102"/>
    </row>
    <row r="16" spans="1:4" ht="13.5" customHeight="1">
      <c r="A16" s="103" t="s">
        <v>95</v>
      </c>
      <c r="B16" s="104">
        <f>SUM(B12:B14)</f>
        <v>47324130</v>
      </c>
      <c r="C16" s="101"/>
      <c r="D16" s="104">
        <f>SUM(D12:D14)</f>
        <v>49068648</v>
      </c>
    </row>
    <row r="17" spans="2:4" ht="13.5" customHeight="1">
      <c r="B17" s="100"/>
      <c r="C17" s="101"/>
      <c r="D17" s="100"/>
    </row>
    <row r="18" spans="1:4" ht="13.5" customHeight="1">
      <c r="A18" s="98" t="s">
        <v>12</v>
      </c>
      <c r="B18" s="101"/>
      <c r="C18" s="101"/>
      <c r="D18" s="101"/>
    </row>
    <row r="19" spans="1:4" ht="13.5" customHeight="1">
      <c r="A19" s="90" t="s">
        <v>7</v>
      </c>
      <c r="B19" s="101">
        <v>19260835</v>
      </c>
      <c r="C19" s="101"/>
      <c r="D19" s="101">
        <v>19528188</v>
      </c>
    </row>
    <row r="20" spans="1:4" ht="13.5" customHeight="1">
      <c r="A20" s="90" t="s">
        <v>77</v>
      </c>
      <c r="B20" s="101">
        <f>7813666+5387409+1</f>
        <v>13201076</v>
      </c>
      <c r="C20" s="101"/>
      <c r="D20" s="101">
        <v>26205086</v>
      </c>
    </row>
    <row r="21" spans="1:4" ht="13.5" customHeight="1">
      <c r="A21" s="90" t="s">
        <v>78</v>
      </c>
      <c r="B21" s="101">
        <v>1024759</v>
      </c>
      <c r="C21" s="101"/>
      <c r="D21" s="101">
        <v>1005325</v>
      </c>
    </row>
    <row r="22" spans="1:4" ht="13.5" customHeight="1">
      <c r="A22" s="90" t="s">
        <v>79</v>
      </c>
      <c r="B22" s="101">
        <v>0</v>
      </c>
      <c r="C22" s="101"/>
      <c r="D22" s="101">
        <v>0</v>
      </c>
    </row>
    <row r="23" spans="1:4" ht="13.5" customHeight="1">
      <c r="A23" s="90" t="s">
        <v>31</v>
      </c>
      <c r="B23" s="101">
        <v>409000</v>
      </c>
      <c r="C23" s="101"/>
      <c r="D23" s="101">
        <v>409000</v>
      </c>
    </row>
    <row r="24" spans="1:4" ht="13.5" customHeight="1">
      <c r="A24" s="90" t="s">
        <v>67</v>
      </c>
      <c r="B24" s="101">
        <v>4538199</v>
      </c>
      <c r="C24" s="101"/>
      <c r="D24" s="101">
        <v>7727608</v>
      </c>
    </row>
    <row r="25" spans="1:4" ht="13.5" customHeight="1">
      <c r="A25" s="90" t="s">
        <v>68</v>
      </c>
      <c r="B25" s="101">
        <v>0</v>
      </c>
      <c r="C25" s="101"/>
      <c r="D25" s="101">
        <v>0</v>
      </c>
    </row>
    <row r="26" spans="2:4" ht="7.5" customHeight="1">
      <c r="B26" s="102"/>
      <c r="C26" s="101"/>
      <c r="D26" s="118"/>
    </row>
    <row r="27" spans="1:4" ht="13.5" customHeight="1">
      <c r="A27" s="103" t="s">
        <v>95</v>
      </c>
      <c r="B27" s="104">
        <f>SUM(B19:B25)</f>
        <v>38433869</v>
      </c>
      <c r="C27" s="101"/>
      <c r="D27" s="104">
        <f>SUM(D19:D25)</f>
        <v>54875207</v>
      </c>
    </row>
    <row r="28" spans="2:4" ht="13.5" customHeight="1">
      <c r="B28" s="102"/>
      <c r="C28" s="101"/>
      <c r="D28" s="102"/>
    </row>
    <row r="29" spans="1:4" ht="13.5" customHeight="1" thickBot="1">
      <c r="A29" s="96" t="s">
        <v>13</v>
      </c>
      <c r="B29" s="105">
        <f>B16+B27</f>
        <v>85757999</v>
      </c>
      <c r="C29" s="106"/>
      <c r="D29" s="105">
        <f>D16+D27</f>
        <v>103943855</v>
      </c>
    </row>
    <row r="30" spans="2:4" ht="13.5" customHeight="1" thickTop="1">
      <c r="B30" s="101"/>
      <c r="C30" s="101"/>
      <c r="D30" s="101"/>
    </row>
    <row r="31" spans="1:4" ht="13.5" customHeight="1">
      <c r="A31" s="96" t="s">
        <v>14</v>
      </c>
      <c r="B31" s="101"/>
      <c r="C31" s="101"/>
      <c r="D31" s="101"/>
    </row>
    <row r="32" spans="1:4" ht="13.5" customHeight="1">
      <c r="A32" s="98" t="s">
        <v>96</v>
      </c>
      <c r="B32" s="101"/>
      <c r="C32" s="101"/>
      <c r="D32" s="101"/>
    </row>
    <row r="33" spans="1:4" ht="13.5" customHeight="1">
      <c r="A33" s="90" t="s">
        <v>32</v>
      </c>
      <c r="B33" s="101">
        <v>63252750</v>
      </c>
      <c r="C33" s="101"/>
      <c r="D33" s="101">
        <v>63252750</v>
      </c>
    </row>
    <row r="34" spans="1:4" ht="13.5" customHeight="1">
      <c r="A34" s="90" t="s">
        <v>33</v>
      </c>
      <c r="B34" s="101">
        <v>12494536</v>
      </c>
      <c r="C34" s="101"/>
      <c r="D34" s="101">
        <v>12494536</v>
      </c>
    </row>
    <row r="35" spans="1:9" ht="13.5" customHeight="1">
      <c r="A35" s="90" t="s">
        <v>34</v>
      </c>
      <c r="B35" s="107">
        <f>Equity!D17</f>
        <v>-22135447</v>
      </c>
      <c r="C35" s="101"/>
      <c r="D35" s="107">
        <v>-22146898</v>
      </c>
      <c r="G35" s="108"/>
      <c r="I35" s="108"/>
    </row>
    <row r="36" spans="2:4" ht="7.5" customHeight="1">
      <c r="B36" s="101"/>
      <c r="C36" s="101"/>
      <c r="D36" s="101"/>
    </row>
    <row r="37" spans="1:4" ht="13.5" customHeight="1">
      <c r="A37" s="103" t="s">
        <v>95</v>
      </c>
      <c r="B37" s="101">
        <f>SUM(B33:B35)</f>
        <v>53611839</v>
      </c>
      <c r="C37" s="101"/>
      <c r="D37" s="101">
        <f>SUM(D33:D35)</f>
        <v>53600388</v>
      </c>
    </row>
    <row r="38" spans="1:4" ht="13.5" customHeight="1">
      <c r="A38" s="90" t="s">
        <v>97</v>
      </c>
      <c r="B38" s="101">
        <v>2562634</v>
      </c>
      <c r="C38" s="101"/>
      <c r="D38" s="101">
        <v>2314903</v>
      </c>
    </row>
    <row r="39" spans="2:4" ht="7.5" customHeight="1">
      <c r="B39" s="102"/>
      <c r="C39" s="101"/>
      <c r="D39" s="102"/>
    </row>
    <row r="40" spans="1:4" ht="13.5" customHeight="1">
      <c r="A40" s="98" t="s">
        <v>15</v>
      </c>
      <c r="B40" s="109">
        <f>SUM(B37:B38)</f>
        <v>56174473</v>
      </c>
      <c r="C40" s="106"/>
      <c r="D40" s="109">
        <f>SUM(D37:D38)</f>
        <v>55915291</v>
      </c>
    </row>
    <row r="41" spans="2:4" ht="13.5" customHeight="1">
      <c r="B41" s="101"/>
      <c r="C41" s="101"/>
      <c r="D41" s="101"/>
    </row>
    <row r="42" spans="1:4" ht="14.25" customHeight="1">
      <c r="A42" s="98" t="s">
        <v>55</v>
      </c>
      <c r="B42" s="101"/>
      <c r="C42" s="101"/>
      <c r="D42" s="101"/>
    </row>
    <row r="43" spans="1:4" ht="13.5" customHeight="1">
      <c r="A43" s="98" t="s">
        <v>16</v>
      </c>
      <c r="B43" s="101"/>
      <c r="C43" s="101"/>
      <c r="D43" s="101"/>
    </row>
    <row r="44" spans="1:6" ht="13.5" customHeight="1">
      <c r="A44" s="90" t="s">
        <v>35</v>
      </c>
      <c r="B44" s="101">
        <f>2983707</f>
        <v>2983707</v>
      </c>
      <c r="C44" s="101"/>
      <c r="D44" s="101">
        <v>2506052</v>
      </c>
      <c r="F44" s="108"/>
    </row>
    <row r="45" spans="1:4" ht="13.5" customHeight="1">
      <c r="A45" s="90" t="s">
        <v>36</v>
      </c>
      <c r="B45" s="101">
        <v>108618</v>
      </c>
      <c r="C45" s="101"/>
      <c r="D45" s="101">
        <v>108618</v>
      </c>
    </row>
    <row r="46" spans="2:4" ht="7.5" customHeight="1">
      <c r="B46" s="102"/>
      <c r="C46" s="101"/>
      <c r="D46" s="102"/>
    </row>
    <row r="47" spans="1:4" ht="13.5" customHeight="1">
      <c r="A47" s="103" t="s">
        <v>95</v>
      </c>
      <c r="B47" s="104">
        <f>SUM(B44:B45)</f>
        <v>3092325</v>
      </c>
      <c r="C47" s="101"/>
      <c r="D47" s="104">
        <f>SUM(D44:D45)</f>
        <v>2614670</v>
      </c>
    </row>
    <row r="48" spans="1:4" ht="13.5" customHeight="1">
      <c r="A48" s="98" t="s">
        <v>17</v>
      </c>
      <c r="B48" s="101"/>
      <c r="C48" s="101"/>
      <c r="D48" s="101"/>
    </row>
    <row r="49" spans="1:4" ht="13.5" customHeight="1">
      <c r="A49" s="90" t="s">
        <v>80</v>
      </c>
      <c r="B49" s="101">
        <f>2404532+1284393+6</f>
        <v>3688931</v>
      </c>
      <c r="C49" s="101"/>
      <c r="D49" s="101">
        <v>13778753</v>
      </c>
    </row>
    <row r="50" spans="1:4" ht="13.5" customHeight="1">
      <c r="A50" s="90" t="s">
        <v>79</v>
      </c>
      <c r="B50" s="101">
        <v>18962</v>
      </c>
      <c r="C50" s="101"/>
      <c r="D50" s="101">
        <v>0</v>
      </c>
    </row>
    <row r="51" spans="1:4" ht="13.5" customHeight="1">
      <c r="A51" s="90" t="s">
        <v>37</v>
      </c>
      <c r="B51" s="101">
        <v>12000</v>
      </c>
      <c r="C51" s="101"/>
      <c r="D51" s="101">
        <v>12000</v>
      </c>
    </row>
    <row r="52" spans="1:4" ht="13.5" customHeight="1">
      <c r="A52" s="90" t="s">
        <v>38</v>
      </c>
      <c r="B52" s="101">
        <v>22771308</v>
      </c>
      <c r="C52" s="101"/>
      <c r="D52" s="101">
        <v>31623141</v>
      </c>
    </row>
    <row r="53" spans="2:4" ht="7.5" customHeight="1">
      <c r="B53" s="102"/>
      <c r="C53" s="101"/>
      <c r="D53" s="102"/>
    </row>
    <row r="54" spans="1:4" ht="13.5" customHeight="1">
      <c r="A54" s="103" t="s">
        <v>95</v>
      </c>
      <c r="B54" s="104">
        <f>SUM(B49:B52)</f>
        <v>26491201</v>
      </c>
      <c r="C54" s="101"/>
      <c r="D54" s="104">
        <f>SUM(D49:D52)</f>
        <v>45413894</v>
      </c>
    </row>
    <row r="55" spans="2:4" ht="7.5" customHeight="1">
      <c r="B55" s="101"/>
      <c r="C55" s="101"/>
      <c r="D55" s="101"/>
    </row>
    <row r="56" spans="1:4" ht="13.5" customHeight="1">
      <c r="A56" s="98" t="s">
        <v>18</v>
      </c>
      <c r="B56" s="106">
        <f>B47+B54</f>
        <v>29583526</v>
      </c>
      <c r="C56" s="106"/>
      <c r="D56" s="106">
        <f>D47+D54</f>
        <v>48028564</v>
      </c>
    </row>
    <row r="57" spans="2:4" ht="7.5" customHeight="1">
      <c r="B57" s="102"/>
      <c r="C57" s="101"/>
      <c r="D57" s="102"/>
    </row>
    <row r="58" spans="1:4" ht="13.5" customHeight="1" thickBot="1">
      <c r="A58" s="96" t="s">
        <v>19</v>
      </c>
      <c r="B58" s="105">
        <f>B40+B56</f>
        <v>85757999</v>
      </c>
      <c r="C58" s="106"/>
      <c r="D58" s="105">
        <f>D40+D56</f>
        <v>103943855</v>
      </c>
    </row>
    <row r="59" spans="1:4" ht="13.5" customHeight="1" thickTop="1">
      <c r="A59" s="96"/>
      <c r="B59" s="106"/>
      <c r="C59" s="106"/>
      <c r="D59" s="116"/>
    </row>
    <row r="60" spans="1:4" ht="13.5" customHeight="1">
      <c r="A60" s="98"/>
      <c r="B60" s="110">
        <f>IF(B29&lt;&gt;B58,"CHECK","")</f>
      </c>
      <c r="C60" s="106"/>
      <c r="D60" s="110">
        <f>IF(D29&lt;&gt;D58,"CHECK","")</f>
      </c>
    </row>
    <row r="61" spans="1:3" ht="14.25">
      <c r="A61" s="111" t="s">
        <v>59</v>
      </c>
      <c r="C61" s="90"/>
    </row>
    <row r="62" spans="1:3" ht="14.25">
      <c r="A62" s="111" t="s">
        <v>110</v>
      </c>
      <c r="C62" s="90"/>
    </row>
  </sheetData>
  <sheetProtection/>
  <mergeCells count="3">
    <mergeCell ref="A1:D1"/>
    <mergeCell ref="A2:D2"/>
    <mergeCell ref="A3:D3"/>
  </mergeCells>
  <printOptions horizontalCentered="1"/>
  <pageMargins left="0.82" right="0.52" top="0.22" bottom="0.17" header="0.5" footer="0.3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SheetLayoutView="100" zoomScalePageLayoutView="0" workbookViewId="0" topLeftCell="A4">
      <pane ySplit="6" topLeftCell="BM32" activePane="bottomLeft" state="frozen"/>
      <selection pane="topLeft" activeCell="A4" sqref="A4"/>
      <selection pane="bottomLeft" activeCell="B18" sqref="B18"/>
    </sheetView>
  </sheetViews>
  <sheetFormatPr defaultColWidth="9.33203125" defaultRowHeight="12.75"/>
  <cols>
    <col min="1" max="1" width="48.83203125" style="10" customWidth="1"/>
    <col min="2" max="2" width="15.33203125" style="10" customWidth="1"/>
    <col min="3" max="3" width="15.33203125" style="38" customWidth="1"/>
    <col min="4" max="5" width="15.33203125" style="10" customWidth="1"/>
    <col min="6" max="6" width="22.5" style="10" customWidth="1"/>
    <col min="7" max="7" width="12.33203125" style="10" customWidth="1"/>
    <col min="8" max="8" width="13.66015625" style="10" bestFit="1" customWidth="1"/>
    <col min="9" max="16384" width="9.33203125" style="10" customWidth="1"/>
  </cols>
  <sheetData>
    <row r="1" spans="1:5" ht="15.75">
      <c r="A1" s="120" t="s">
        <v>113</v>
      </c>
      <c r="B1" s="120"/>
      <c r="C1" s="120"/>
      <c r="D1" s="120"/>
      <c r="E1" s="120"/>
    </row>
    <row r="2" spans="1:5" ht="15.75">
      <c r="A2" s="121" t="s">
        <v>88</v>
      </c>
      <c r="B2" s="121"/>
      <c r="C2" s="121"/>
      <c r="D2" s="121"/>
      <c r="E2" s="121"/>
    </row>
    <row r="3" spans="1:5" ht="15.75">
      <c r="A3" s="120" t="s">
        <v>70</v>
      </c>
      <c r="B3" s="120"/>
      <c r="C3" s="120"/>
      <c r="D3" s="120"/>
      <c r="E3" s="120"/>
    </row>
    <row r="4" spans="1:5" ht="15.75">
      <c r="A4" s="11"/>
      <c r="B4" s="12"/>
      <c r="C4" s="13"/>
      <c r="D4" s="12"/>
      <c r="E4" s="9"/>
    </row>
    <row r="6" spans="2:5" ht="15">
      <c r="B6" s="14"/>
      <c r="C6" s="15"/>
      <c r="D6" s="16"/>
      <c r="E6" s="16"/>
    </row>
    <row r="7" spans="2:5" ht="15">
      <c r="B7" s="122" t="s">
        <v>57</v>
      </c>
      <c r="C7" s="122"/>
      <c r="D7" s="122" t="s">
        <v>58</v>
      </c>
      <c r="E7" s="122"/>
    </row>
    <row r="8" spans="2:5" ht="15">
      <c r="B8" s="17" t="s">
        <v>71</v>
      </c>
      <c r="C8" s="18" t="s">
        <v>69</v>
      </c>
      <c r="D8" s="17" t="str">
        <f>B8</f>
        <v>28.02.2011</v>
      </c>
      <c r="E8" s="17" t="str">
        <f>C8</f>
        <v>28.02.2010</v>
      </c>
    </row>
    <row r="9" spans="2:5" ht="15">
      <c r="B9" s="17" t="s">
        <v>6</v>
      </c>
      <c r="C9" s="18" t="str">
        <f>B9</f>
        <v>RM</v>
      </c>
      <c r="D9" s="17" t="str">
        <f>C9</f>
        <v>RM</v>
      </c>
      <c r="E9" s="17" t="str">
        <f>D9</f>
        <v>RM</v>
      </c>
    </row>
    <row r="10" spans="1:5" ht="15.75">
      <c r="A10" s="19" t="s">
        <v>23</v>
      </c>
      <c r="B10" s="20"/>
      <c r="C10" s="21"/>
      <c r="D10" s="20"/>
      <c r="E10" s="20"/>
    </row>
    <row r="11" spans="1:6" s="2" customFormat="1" ht="14.25">
      <c r="A11" s="2" t="s">
        <v>1</v>
      </c>
      <c r="B11" s="22">
        <v>19577695</v>
      </c>
      <c r="C11" s="22">
        <v>35180672</v>
      </c>
      <c r="D11" s="23">
        <v>43770065</v>
      </c>
      <c r="E11" s="22">
        <v>70839788</v>
      </c>
      <c r="F11" s="22"/>
    </row>
    <row r="12" spans="1:5" s="2" customFormat="1" ht="14.25">
      <c r="A12" s="2" t="s">
        <v>20</v>
      </c>
      <c r="B12" s="22">
        <v>-16448782</v>
      </c>
      <c r="C12" s="22">
        <v>-30546047</v>
      </c>
      <c r="D12" s="23">
        <v>-37213966</v>
      </c>
      <c r="E12" s="22">
        <v>-61920027</v>
      </c>
    </row>
    <row r="13" spans="2:5" s="2" customFormat="1" ht="14.25">
      <c r="B13" s="22"/>
      <c r="C13" s="22"/>
      <c r="D13" s="23"/>
      <c r="E13" s="22"/>
    </row>
    <row r="14" spans="1:5" s="2" customFormat="1" ht="15">
      <c r="A14" s="4" t="s">
        <v>21</v>
      </c>
      <c r="B14" s="24">
        <f>SUM(B11:B12)</f>
        <v>3128913</v>
      </c>
      <c r="C14" s="24">
        <f>SUM(C11:C12)</f>
        <v>4634625</v>
      </c>
      <c r="D14" s="25">
        <f>SUM(D11:D12)</f>
        <v>6556099</v>
      </c>
      <c r="E14" s="24">
        <f>SUM(E11:E12)</f>
        <v>8919761</v>
      </c>
    </row>
    <row r="15" spans="2:5" s="2" customFormat="1" ht="14.25">
      <c r="B15" s="26"/>
      <c r="C15" s="26"/>
      <c r="D15" s="23"/>
      <c r="E15" s="22"/>
    </row>
    <row r="16" spans="1:8" s="2" customFormat="1" ht="14.25">
      <c r="A16" s="2" t="s">
        <v>56</v>
      </c>
      <c r="B16" s="22">
        <f>-2675772+2</f>
        <v>-2675770</v>
      </c>
      <c r="C16" s="22">
        <v>-5563303</v>
      </c>
      <c r="D16" s="23">
        <f>-4660653+1</f>
        <v>-4660652</v>
      </c>
      <c r="E16" s="22">
        <v>-8106906</v>
      </c>
      <c r="H16" s="22"/>
    </row>
    <row r="17" spans="1:8" s="2" customFormat="1" ht="14.25">
      <c r="A17" s="2" t="s">
        <v>24</v>
      </c>
      <c r="B17" s="22">
        <v>-1245338</v>
      </c>
      <c r="C17" s="22">
        <v>-1752162</v>
      </c>
      <c r="D17" s="23">
        <v>-2481930</v>
      </c>
      <c r="E17" s="22">
        <v>-3409156</v>
      </c>
      <c r="H17" s="22"/>
    </row>
    <row r="18" spans="1:8" s="2" customFormat="1" ht="14.25">
      <c r="A18" s="2" t="s">
        <v>72</v>
      </c>
      <c r="B18" s="23">
        <v>-18962</v>
      </c>
      <c r="C18" s="22">
        <v>0</v>
      </c>
      <c r="D18" s="23">
        <f>-18962-33365</f>
        <v>-52327</v>
      </c>
      <c r="E18" s="22">
        <v>0</v>
      </c>
      <c r="H18" s="22"/>
    </row>
    <row r="19" spans="1:8" s="2" customFormat="1" ht="14.25">
      <c r="A19" s="2" t="s">
        <v>26</v>
      </c>
      <c r="B19" s="22">
        <v>-254124</v>
      </c>
      <c r="C19" s="22">
        <v>-243613</v>
      </c>
      <c r="D19" s="23">
        <v>-495398</v>
      </c>
      <c r="E19" s="22">
        <v>-470558</v>
      </c>
      <c r="G19" s="22"/>
      <c r="H19" s="22"/>
    </row>
    <row r="20" spans="1:8" s="2" customFormat="1" ht="14.25">
      <c r="A20" s="2" t="s">
        <v>25</v>
      </c>
      <c r="B20" s="22">
        <v>945908</v>
      </c>
      <c r="C20" s="22">
        <v>633511</v>
      </c>
      <c r="D20" s="23">
        <f>1385312-D18</f>
        <v>1437639</v>
      </c>
      <c r="E20" s="22">
        <v>752030</v>
      </c>
      <c r="H20" s="22"/>
    </row>
    <row r="21" spans="1:5" s="2" customFormat="1" ht="15">
      <c r="A21" s="4" t="s">
        <v>51</v>
      </c>
      <c r="B21" s="24">
        <f>SUM(B14:B20)</f>
        <v>-119373</v>
      </c>
      <c r="C21" s="24">
        <f>SUM(C14:C20)</f>
        <v>-2290942</v>
      </c>
      <c r="D21" s="25">
        <f>SUM(D14:D20)</f>
        <v>303431</v>
      </c>
      <c r="E21" s="24">
        <f>SUM(E14:E20)</f>
        <v>-2314829</v>
      </c>
    </row>
    <row r="22" spans="1:5" s="2" customFormat="1" ht="14.25">
      <c r="A22" s="2" t="s">
        <v>27</v>
      </c>
      <c r="B22" s="22">
        <v>-439</v>
      </c>
      <c r="C22" s="22">
        <v>0</v>
      </c>
      <c r="D22" s="23">
        <v>-439</v>
      </c>
      <c r="E22" s="22">
        <v>0</v>
      </c>
    </row>
    <row r="23" spans="1:5" s="2" customFormat="1" ht="15.75" thickBot="1">
      <c r="A23" s="4" t="s">
        <v>52</v>
      </c>
      <c r="B23" s="27">
        <f>SUM(B21:B22)</f>
        <v>-119812</v>
      </c>
      <c r="C23" s="27">
        <f>SUM(C21:C22)</f>
        <v>-2290942</v>
      </c>
      <c r="D23" s="28">
        <f>SUM(D21:D22)</f>
        <v>302992</v>
      </c>
      <c r="E23" s="27">
        <f>SUM(E21:E22)</f>
        <v>-2314829</v>
      </c>
    </row>
    <row r="24" spans="2:5" s="2" customFormat="1" ht="15" thickTop="1">
      <c r="B24" s="29"/>
      <c r="C24" s="29"/>
      <c r="D24" s="30"/>
      <c r="E24" s="29"/>
    </row>
    <row r="25" spans="1:5" s="2" customFormat="1" ht="15">
      <c r="A25" s="4" t="s">
        <v>89</v>
      </c>
      <c r="B25" s="29">
        <v>0</v>
      </c>
      <c r="C25" s="29">
        <v>0</v>
      </c>
      <c r="D25" s="29">
        <f>B25</f>
        <v>0</v>
      </c>
      <c r="E25" s="29">
        <f>C25</f>
        <v>0</v>
      </c>
    </row>
    <row r="26" spans="1:5" s="2" customFormat="1" ht="15">
      <c r="A26" s="4"/>
      <c r="B26" s="31"/>
      <c r="C26" s="31"/>
      <c r="D26" s="31"/>
      <c r="E26" s="31"/>
    </row>
    <row r="27" spans="1:5" s="2" customFormat="1" ht="15.75" thickBot="1">
      <c r="A27" s="4" t="s">
        <v>90</v>
      </c>
      <c r="B27" s="27">
        <f>B23+B25</f>
        <v>-119812</v>
      </c>
      <c r="C27" s="27">
        <f>C23+C25</f>
        <v>-2290942</v>
      </c>
      <c r="D27" s="27">
        <f>D23+D25</f>
        <v>302992</v>
      </c>
      <c r="E27" s="27">
        <f>E23+E25</f>
        <v>-2314829</v>
      </c>
    </row>
    <row r="28" spans="2:5" s="2" customFormat="1" ht="15" thickTop="1">
      <c r="B28" s="29"/>
      <c r="C28" s="29"/>
      <c r="D28" s="30"/>
      <c r="E28" s="29"/>
    </row>
    <row r="29" spans="2:5" s="2" customFormat="1" ht="14.25">
      <c r="B29" s="29"/>
      <c r="C29" s="29"/>
      <c r="D29" s="30"/>
      <c r="E29" s="29"/>
    </row>
    <row r="30" spans="1:5" s="2" customFormat="1" ht="14.25">
      <c r="A30" s="2" t="s">
        <v>91</v>
      </c>
      <c r="B30" s="29"/>
      <c r="C30" s="29"/>
      <c r="D30" s="30"/>
      <c r="E30" s="29"/>
    </row>
    <row r="31" spans="1:5" s="2" customFormat="1" ht="14.25">
      <c r="A31" s="2" t="s">
        <v>86</v>
      </c>
      <c r="B31" s="29">
        <v>-314678</v>
      </c>
      <c r="C31" s="29">
        <v>-2069013</v>
      </c>
      <c r="D31" s="5">
        <v>55261</v>
      </c>
      <c r="E31" s="22">
        <v>-2156356</v>
      </c>
    </row>
    <row r="32" spans="1:5" s="2" customFormat="1" ht="14.25">
      <c r="A32" s="2" t="s">
        <v>87</v>
      </c>
      <c r="B32" s="22">
        <v>194866</v>
      </c>
      <c r="C32" s="22">
        <v>-221929</v>
      </c>
      <c r="D32" s="5">
        <v>247731</v>
      </c>
      <c r="E32" s="22">
        <v>-158473</v>
      </c>
    </row>
    <row r="33" spans="2:5" s="2" customFormat="1" ht="14.25">
      <c r="B33" s="22"/>
      <c r="C33" s="22"/>
      <c r="D33" s="23"/>
      <c r="E33" s="22"/>
    </row>
    <row r="34" spans="2:5" s="2" customFormat="1" ht="15.75" thickBot="1">
      <c r="B34" s="27">
        <f>SUM(B30:B32)</f>
        <v>-119812</v>
      </c>
      <c r="C34" s="27">
        <f>SUM(C30:C32)</f>
        <v>-2290942</v>
      </c>
      <c r="D34" s="28">
        <f>SUM(D30:D32)</f>
        <v>302992</v>
      </c>
      <c r="E34" s="27">
        <f>SUM(E30:E32)</f>
        <v>-2314829</v>
      </c>
    </row>
    <row r="35" spans="2:5" s="2" customFormat="1" ht="15" thickTop="1">
      <c r="B35" s="32"/>
      <c r="C35" s="32"/>
      <c r="D35" s="33"/>
      <c r="E35" s="32">
        <f>IF(E23&lt;&gt;E34,"CHECK","")</f>
      </c>
    </row>
    <row r="36" spans="1:5" s="2" customFormat="1" ht="14.25">
      <c r="A36" s="2" t="s">
        <v>92</v>
      </c>
      <c r="B36" s="32"/>
      <c r="C36" s="32"/>
      <c r="D36" s="33"/>
      <c r="E36" s="32"/>
    </row>
    <row r="37" spans="1:5" s="2" customFormat="1" ht="14.25">
      <c r="A37" s="2" t="s">
        <v>86</v>
      </c>
      <c r="B37" s="29">
        <f aca="true" t="shared" si="0" ref="B37:E38">B31</f>
        <v>-314678</v>
      </c>
      <c r="C37" s="29">
        <f t="shared" si="0"/>
        <v>-2069013</v>
      </c>
      <c r="D37" s="29">
        <f t="shared" si="0"/>
        <v>55261</v>
      </c>
      <c r="E37" s="29">
        <f t="shared" si="0"/>
        <v>-2156356</v>
      </c>
    </row>
    <row r="38" spans="1:5" s="2" customFormat="1" ht="14.25">
      <c r="A38" s="2" t="s">
        <v>87</v>
      </c>
      <c r="B38" s="22">
        <f t="shared" si="0"/>
        <v>194866</v>
      </c>
      <c r="C38" s="22">
        <f t="shared" si="0"/>
        <v>-221929</v>
      </c>
      <c r="D38" s="22">
        <f t="shared" si="0"/>
        <v>247731</v>
      </c>
      <c r="E38" s="22">
        <f t="shared" si="0"/>
        <v>-158473</v>
      </c>
    </row>
    <row r="39" spans="2:5" s="2" customFormat="1" ht="15.75" thickBot="1">
      <c r="B39" s="27">
        <f>SUM(B37:B38)</f>
        <v>-119812</v>
      </c>
      <c r="C39" s="27">
        <f>SUM(C37:C38)</f>
        <v>-2290942</v>
      </c>
      <c r="D39" s="27">
        <f>SUM(D37:D38)</f>
        <v>302992</v>
      </c>
      <c r="E39" s="27">
        <f>SUM(E37:E38)</f>
        <v>-2314829</v>
      </c>
    </row>
    <row r="40" spans="2:5" s="2" customFormat="1" ht="15" thickTop="1">
      <c r="B40" s="32"/>
      <c r="C40" s="32"/>
      <c r="D40" s="33"/>
      <c r="E40" s="32"/>
    </row>
    <row r="41" spans="1:5" s="2" customFormat="1" ht="14.25">
      <c r="A41" s="7" t="s">
        <v>93</v>
      </c>
      <c r="B41" s="34">
        <f>((B31/BalanceSheet!B33)*100)/2</f>
        <v>-0.2487464971878693</v>
      </c>
      <c r="C41" s="34">
        <v>-1.64</v>
      </c>
      <c r="D41" s="34">
        <f>(D31/BalanceSheet!B33*100)/2</f>
        <v>0.04368268573303137</v>
      </c>
      <c r="E41" s="34">
        <v>-1.7</v>
      </c>
    </row>
    <row r="42" spans="1:5" s="2" customFormat="1" ht="14.25">
      <c r="A42" s="7" t="s">
        <v>94</v>
      </c>
      <c r="B42" s="35">
        <f>B41</f>
        <v>-0.2487464971878693</v>
      </c>
      <c r="C42" s="35">
        <f>C41</f>
        <v>-1.64</v>
      </c>
      <c r="D42" s="35">
        <f>D41</f>
        <v>0.04368268573303137</v>
      </c>
      <c r="E42" s="35">
        <f>E41</f>
        <v>-1.7</v>
      </c>
    </row>
    <row r="43" spans="2:5" s="2" customFormat="1" ht="14.25">
      <c r="B43" s="35"/>
      <c r="C43" s="36"/>
      <c r="D43" s="35"/>
      <c r="E43" s="35"/>
    </row>
    <row r="44" spans="1:5" s="7" customFormat="1" ht="12.75">
      <c r="A44" s="6" t="s">
        <v>60</v>
      </c>
      <c r="B44" s="6"/>
      <c r="C44" s="6"/>
      <c r="D44" s="6"/>
      <c r="E44" s="6"/>
    </row>
    <row r="45" spans="1:5" s="7" customFormat="1" ht="12.75">
      <c r="A45" s="6" t="s">
        <v>111</v>
      </c>
      <c r="B45" s="6"/>
      <c r="C45" s="6"/>
      <c r="D45" s="6"/>
      <c r="E45" s="6"/>
    </row>
    <row r="46" spans="2:5" ht="15">
      <c r="B46" s="37"/>
      <c r="D46" s="37"/>
      <c r="E46" s="37"/>
    </row>
    <row r="47" spans="2:5" ht="15">
      <c r="B47" s="37"/>
      <c r="D47" s="37"/>
      <c r="E47" s="37"/>
    </row>
    <row r="48" spans="2:5" ht="15">
      <c r="B48" s="37"/>
      <c r="D48" s="37"/>
      <c r="E48" s="37"/>
    </row>
    <row r="49" spans="2:5" ht="15">
      <c r="B49" s="37"/>
      <c r="D49" s="37"/>
      <c r="E49" s="37"/>
    </row>
  </sheetData>
  <sheetProtection/>
  <mergeCells count="5">
    <mergeCell ref="A1:E1"/>
    <mergeCell ref="A2:E2"/>
    <mergeCell ref="A3:E3"/>
    <mergeCell ref="B7:C7"/>
    <mergeCell ref="D7:E7"/>
  </mergeCells>
  <printOptions horizontalCentered="1"/>
  <pageMargins left="0.25" right="0.25" top="0.25" bottom="0.2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100" zoomScalePageLayoutView="0" workbookViewId="0" topLeftCell="A1">
      <selection activeCell="K10" sqref="K10"/>
    </sheetView>
  </sheetViews>
  <sheetFormatPr defaultColWidth="9.33203125" defaultRowHeight="15" customHeight="1"/>
  <cols>
    <col min="1" max="1" width="43.83203125" style="2" customWidth="1"/>
    <col min="2" max="2" width="16" style="2" customWidth="1"/>
    <col min="3" max="3" width="15.16015625" style="2" customWidth="1"/>
    <col min="4" max="4" width="20.83203125" style="2" customWidth="1"/>
    <col min="5" max="5" width="16" style="2" customWidth="1"/>
    <col min="6" max="6" width="20" style="2" customWidth="1"/>
    <col min="7" max="7" width="15.5" style="2" customWidth="1"/>
    <col min="8" max="8" width="2.83203125" style="2" customWidth="1"/>
    <col min="9" max="9" width="11.16015625" style="2" bestFit="1" customWidth="1"/>
    <col min="10" max="16384" width="9.33203125" style="2" customWidth="1"/>
  </cols>
  <sheetData>
    <row r="1" spans="1:8" ht="15" customHeight="1">
      <c r="A1" s="121" t="str">
        <f>IncomeStatement!A1</f>
        <v>UDS CAPITAL BERHAD (502246-P)</v>
      </c>
      <c r="B1" s="121"/>
      <c r="C1" s="121"/>
      <c r="D1" s="121"/>
      <c r="E1" s="121"/>
      <c r="F1" s="121"/>
      <c r="G1" s="121"/>
      <c r="H1" s="121"/>
    </row>
    <row r="2" spans="1:8" ht="15" customHeight="1">
      <c r="A2" s="121" t="s">
        <v>8</v>
      </c>
      <c r="B2" s="121"/>
      <c r="C2" s="121"/>
      <c r="D2" s="121"/>
      <c r="E2" s="121"/>
      <c r="F2" s="121"/>
      <c r="G2" s="121"/>
      <c r="H2" s="121"/>
    </row>
    <row r="3" spans="1:8" ht="15" customHeight="1">
      <c r="A3" s="121" t="str">
        <f>IncomeStatement!A3</f>
        <v>For The Quarter Ended 28 February 2011 - Unaudited</v>
      </c>
      <c r="B3" s="121"/>
      <c r="C3" s="121"/>
      <c r="D3" s="121"/>
      <c r="E3" s="121"/>
      <c r="F3" s="121"/>
      <c r="G3" s="121"/>
      <c r="H3" s="121"/>
    </row>
    <row r="4" spans="1:3" ht="15" customHeight="1">
      <c r="A4" s="39"/>
      <c r="B4" s="39"/>
      <c r="C4" s="39"/>
    </row>
    <row r="5" spans="1:8" ht="15" customHeight="1">
      <c r="A5" s="39"/>
      <c r="B5" s="123" t="s">
        <v>99</v>
      </c>
      <c r="C5" s="124"/>
      <c r="D5" s="124"/>
      <c r="E5" s="125"/>
      <c r="F5" s="40"/>
      <c r="G5" s="40"/>
      <c r="H5" s="41"/>
    </row>
    <row r="6" spans="1:8" ht="15" customHeight="1">
      <c r="A6" s="39"/>
      <c r="B6" s="42"/>
      <c r="C6" s="43"/>
      <c r="D6" s="43"/>
      <c r="E6" s="44"/>
      <c r="F6" s="8"/>
      <c r="G6" s="8"/>
      <c r="H6" s="44"/>
    </row>
    <row r="7" spans="2:8" s="45" customFormat="1" ht="15" customHeight="1">
      <c r="B7" s="46" t="s">
        <v>2</v>
      </c>
      <c r="C7" s="47" t="s">
        <v>2</v>
      </c>
      <c r="D7" s="47" t="s">
        <v>64</v>
      </c>
      <c r="E7" s="48"/>
      <c r="F7" s="47" t="s">
        <v>100</v>
      </c>
      <c r="G7" s="47" t="s">
        <v>5</v>
      </c>
      <c r="H7" s="49"/>
    </row>
    <row r="8" spans="2:8" s="45" customFormat="1" ht="15" customHeight="1">
      <c r="B8" s="46" t="s">
        <v>3</v>
      </c>
      <c r="C8" s="47" t="s">
        <v>4</v>
      </c>
      <c r="D8" s="47" t="s">
        <v>65</v>
      </c>
      <c r="E8" s="48" t="s">
        <v>5</v>
      </c>
      <c r="F8" s="47" t="s">
        <v>9</v>
      </c>
      <c r="G8" s="47" t="s">
        <v>22</v>
      </c>
      <c r="H8" s="49"/>
    </row>
    <row r="9" spans="2:8" s="45" customFormat="1" ht="15" customHeight="1">
      <c r="B9" s="46" t="s">
        <v>6</v>
      </c>
      <c r="C9" s="47" t="str">
        <f>B9</f>
        <v>RM</v>
      </c>
      <c r="D9" s="47" t="str">
        <f>C9</f>
        <v>RM</v>
      </c>
      <c r="E9" s="48" t="s">
        <v>6</v>
      </c>
      <c r="F9" s="47" t="s">
        <v>6</v>
      </c>
      <c r="G9" s="47" t="str">
        <f>D9</f>
        <v>RM</v>
      </c>
      <c r="H9" s="49"/>
    </row>
    <row r="10" spans="2:8" s="45" customFormat="1" ht="15" customHeight="1">
      <c r="B10" s="50"/>
      <c r="C10" s="3"/>
      <c r="D10" s="3"/>
      <c r="E10" s="51"/>
      <c r="F10" s="3"/>
      <c r="G10" s="3"/>
      <c r="H10" s="49"/>
    </row>
    <row r="11" spans="1:8" ht="15" customHeight="1">
      <c r="A11" s="2" t="s">
        <v>84</v>
      </c>
      <c r="B11" s="52">
        <v>63252750</v>
      </c>
      <c r="C11" s="29">
        <v>12494536</v>
      </c>
      <c r="D11" s="29">
        <v>-22146898</v>
      </c>
      <c r="E11" s="53">
        <f>SUM(B11:D11)</f>
        <v>53600388</v>
      </c>
      <c r="F11" s="29">
        <v>2314903</v>
      </c>
      <c r="G11" s="29">
        <v>55915291</v>
      </c>
      <c r="H11" s="44"/>
    </row>
    <row r="12" spans="1:8" ht="15" customHeight="1">
      <c r="A12" s="2" t="s">
        <v>81</v>
      </c>
      <c r="B12" s="52"/>
      <c r="C12" s="29"/>
      <c r="D12" s="29">
        <v>-43810</v>
      </c>
      <c r="E12" s="53">
        <f>SUM(B12:D12)</f>
        <v>-43810</v>
      </c>
      <c r="F12" s="54"/>
      <c r="G12" s="55">
        <f>E12+F12</f>
        <v>-43810</v>
      </c>
      <c r="H12" s="56"/>
    </row>
    <row r="13" spans="1:8" ht="15" customHeight="1">
      <c r="A13" s="2" t="s">
        <v>82</v>
      </c>
      <c r="B13" s="57">
        <f aca="true" t="shared" si="0" ref="B13:G13">SUM(B11:B12)</f>
        <v>63252750</v>
      </c>
      <c r="C13" s="24">
        <f t="shared" si="0"/>
        <v>12494536</v>
      </c>
      <c r="D13" s="24">
        <f t="shared" si="0"/>
        <v>-22190708</v>
      </c>
      <c r="E13" s="58">
        <f t="shared" si="0"/>
        <v>53556578</v>
      </c>
      <c r="F13" s="29">
        <f t="shared" si="0"/>
        <v>2314903</v>
      </c>
      <c r="G13" s="29">
        <f t="shared" si="0"/>
        <v>55871481</v>
      </c>
      <c r="H13" s="44"/>
    </row>
    <row r="14" spans="1:8" ht="15" customHeight="1">
      <c r="A14" s="2" t="s">
        <v>83</v>
      </c>
      <c r="B14" s="52"/>
      <c r="C14" s="29"/>
      <c r="D14" s="29"/>
      <c r="E14" s="53"/>
      <c r="F14" s="29"/>
      <c r="G14" s="29"/>
      <c r="H14" s="44"/>
    </row>
    <row r="15" spans="1:8" ht="15" customHeight="1">
      <c r="A15" s="2" t="s">
        <v>85</v>
      </c>
      <c r="B15" s="52"/>
      <c r="C15" s="29"/>
      <c r="D15" s="29">
        <f>IncomeStatement!D31</f>
        <v>55261</v>
      </c>
      <c r="E15" s="53">
        <f>SUM(B15:D15)</f>
        <v>55261</v>
      </c>
      <c r="F15" s="29">
        <f>IncomeStatement!D32</f>
        <v>247731</v>
      </c>
      <c r="G15" s="29">
        <f>E15+F15</f>
        <v>302992</v>
      </c>
      <c r="H15" s="44"/>
    </row>
    <row r="16" spans="1:9" ht="15" customHeight="1">
      <c r="A16" s="4"/>
      <c r="B16" s="52"/>
      <c r="C16" s="29"/>
      <c r="D16" s="29"/>
      <c r="E16" s="53"/>
      <c r="F16" s="52"/>
      <c r="G16" s="29"/>
      <c r="H16" s="44"/>
      <c r="I16" s="22"/>
    </row>
    <row r="17" spans="1:8" ht="15" customHeight="1" thickBot="1">
      <c r="A17" s="4" t="s">
        <v>98</v>
      </c>
      <c r="B17" s="113">
        <f aca="true" t="shared" si="1" ref="B17:G17">SUM(B13:B16)</f>
        <v>63252750</v>
      </c>
      <c r="C17" s="28">
        <f t="shared" si="1"/>
        <v>12494536</v>
      </c>
      <c r="D17" s="28">
        <f t="shared" si="1"/>
        <v>-22135447</v>
      </c>
      <c r="E17" s="114">
        <f t="shared" si="1"/>
        <v>53611839</v>
      </c>
      <c r="F17" s="28">
        <f t="shared" si="1"/>
        <v>2562634</v>
      </c>
      <c r="G17" s="28">
        <f t="shared" si="1"/>
        <v>56174473</v>
      </c>
      <c r="H17" s="59"/>
    </row>
    <row r="18" spans="1:8" ht="15" customHeight="1" thickTop="1">
      <c r="A18" s="4"/>
      <c r="B18" s="60"/>
      <c r="C18" s="31"/>
      <c r="D18" s="31"/>
      <c r="E18" s="61"/>
      <c r="F18" s="87">
        <f>IF(F17&lt;&gt;BalanceSheet!B38,"CHECK","")</f>
      </c>
      <c r="G18" s="87">
        <f>IF(G17&lt;&gt;BalanceSheet!B40,"CHECK","")</f>
      </c>
      <c r="H18" s="44"/>
    </row>
    <row r="19" spans="2:8" ht="15" customHeight="1">
      <c r="B19" s="52"/>
      <c r="C19" s="29"/>
      <c r="D19" s="29"/>
      <c r="E19" s="53"/>
      <c r="F19" s="29"/>
      <c r="G19" s="29"/>
      <c r="H19" s="44"/>
    </row>
    <row r="20" spans="1:8" ht="15" customHeight="1">
      <c r="A20" s="2" t="s">
        <v>115</v>
      </c>
      <c r="B20" s="52">
        <v>63252750</v>
      </c>
      <c r="C20" s="29">
        <v>12494536</v>
      </c>
      <c r="D20" s="29">
        <v>-19451272</v>
      </c>
      <c r="E20" s="53">
        <f>SUM(B20:D20)</f>
        <v>56296014</v>
      </c>
      <c r="F20" s="29">
        <v>2552673</v>
      </c>
      <c r="G20" s="29">
        <v>58848687</v>
      </c>
      <c r="H20" s="44"/>
    </row>
    <row r="21" spans="1:8" ht="15" customHeight="1">
      <c r="A21" s="2" t="str">
        <f>A14</f>
        <v>Total Comprehensive Income / (loss)</v>
      </c>
      <c r="B21" s="52"/>
      <c r="C21" s="29"/>
      <c r="D21" s="29"/>
      <c r="E21" s="53"/>
      <c r="F21" s="29"/>
      <c r="G21" s="29"/>
      <c r="H21" s="44"/>
    </row>
    <row r="22" spans="1:8" ht="15" customHeight="1">
      <c r="A22" s="2" t="str">
        <f>A15</f>
        <v>for the period</v>
      </c>
      <c r="B22" s="52"/>
      <c r="C22" s="29"/>
      <c r="D22" s="29">
        <f>IncomeStatement!E37</f>
        <v>-2156356</v>
      </c>
      <c r="E22" s="53">
        <f>SUM(B22:D22)</f>
        <v>-2156356</v>
      </c>
      <c r="F22" s="29">
        <f>IncomeStatement!E32</f>
        <v>-158473</v>
      </c>
      <c r="G22" s="29">
        <f>E22+F22</f>
        <v>-2314829</v>
      </c>
      <c r="H22" s="44"/>
    </row>
    <row r="23" spans="2:8" ht="15" customHeight="1">
      <c r="B23" s="52"/>
      <c r="C23" s="29"/>
      <c r="D23" s="29"/>
      <c r="E23" s="53"/>
      <c r="F23" s="29"/>
      <c r="G23" s="29"/>
      <c r="H23" s="44"/>
    </row>
    <row r="24" spans="1:8" ht="15" customHeight="1" thickBot="1">
      <c r="A24" s="4" t="s">
        <v>114</v>
      </c>
      <c r="B24" s="113">
        <f aca="true" t="shared" si="2" ref="B24:G24">SUM(B20:B23)</f>
        <v>63252750</v>
      </c>
      <c r="C24" s="28">
        <f t="shared" si="2"/>
        <v>12494536</v>
      </c>
      <c r="D24" s="28">
        <f t="shared" si="2"/>
        <v>-21607628</v>
      </c>
      <c r="E24" s="114">
        <f t="shared" si="2"/>
        <v>54139658</v>
      </c>
      <c r="F24" s="28">
        <f t="shared" si="2"/>
        <v>2394200</v>
      </c>
      <c r="G24" s="28">
        <f t="shared" si="2"/>
        <v>56533858</v>
      </c>
      <c r="H24" s="44"/>
    </row>
    <row r="25" spans="1:8" ht="15" customHeight="1" thickTop="1">
      <c r="A25" s="4"/>
      <c r="B25" s="62"/>
      <c r="C25" s="63"/>
      <c r="D25" s="63"/>
      <c r="E25" s="64"/>
      <c r="F25" s="88"/>
      <c r="G25" s="88"/>
      <c r="H25" s="56"/>
    </row>
    <row r="26" spans="1:5" ht="15" customHeight="1">
      <c r="A26" s="4"/>
      <c r="B26" s="31"/>
      <c r="C26" s="31"/>
      <c r="D26" s="31"/>
      <c r="E26" s="65"/>
    </row>
    <row r="27" spans="1:7" ht="12.75" customHeight="1">
      <c r="A27" s="4"/>
      <c r="B27" s="31"/>
      <c r="C27" s="31"/>
      <c r="D27" s="31"/>
      <c r="E27" s="65"/>
      <c r="F27" s="31"/>
      <c r="G27" s="65"/>
    </row>
    <row r="28" spans="1:7" s="7" customFormat="1" ht="12.75" customHeight="1">
      <c r="A28" s="7" t="s">
        <v>61</v>
      </c>
      <c r="B28" s="66"/>
      <c r="C28" s="67"/>
      <c r="D28" s="68"/>
      <c r="E28" s="66"/>
      <c r="F28" s="66"/>
      <c r="G28" s="68"/>
    </row>
    <row r="29" spans="1:6" s="7" customFormat="1" ht="12.75" customHeight="1">
      <c r="A29" s="7" t="s">
        <v>112</v>
      </c>
      <c r="B29" s="66"/>
      <c r="C29" s="67"/>
      <c r="D29" s="68"/>
      <c r="E29" s="66"/>
      <c r="F29" s="66"/>
    </row>
    <row r="30" spans="2:7" ht="15" customHeight="1">
      <c r="B30" s="22"/>
      <c r="C30" s="29"/>
      <c r="D30" s="5"/>
      <c r="E30" s="22"/>
      <c r="F30" s="22"/>
      <c r="G30" s="69"/>
    </row>
    <row r="31" spans="1:7" ht="15" customHeight="1">
      <c r="A31" s="4"/>
      <c r="B31" s="31"/>
      <c r="C31" s="31"/>
      <c r="D31" s="31"/>
      <c r="E31" s="31"/>
      <c r="F31" s="31"/>
      <c r="G31" s="31"/>
    </row>
    <row r="32" spans="1:7" ht="15" customHeight="1">
      <c r="A32" s="4"/>
      <c r="B32" s="31"/>
      <c r="C32" s="31"/>
      <c r="D32" s="31"/>
      <c r="E32" s="31"/>
      <c r="F32" s="31"/>
      <c r="G32" s="31"/>
    </row>
    <row r="33" spans="1:7" ht="15" customHeight="1">
      <c r="A33" s="4"/>
      <c r="B33" s="31"/>
      <c r="C33" s="31"/>
      <c r="D33" s="31"/>
      <c r="E33" s="31"/>
      <c r="F33" s="31"/>
      <c r="G33" s="31"/>
    </row>
    <row r="34" ht="15" customHeight="1">
      <c r="G34" s="22"/>
    </row>
  </sheetData>
  <sheetProtection/>
  <mergeCells count="4">
    <mergeCell ref="B5:E5"/>
    <mergeCell ref="A1:H1"/>
    <mergeCell ref="A2:H2"/>
    <mergeCell ref="A3:H3"/>
  </mergeCells>
  <printOptions horizontalCentered="1" verticalCentered="1"/>
  <pageMargins left="0.25" right="0.25" top="0.25" bottom="0.5" header="0.5" footer="0.2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G15" sqref="G15"/>
    </sheetView>
  </sheetViews>
  <sheetFormatPr defaultColWidth="9.33203125" defaultRowHeight="12.75"/>
  <cols>
    <col min="1" max="1" width="70.66015625" style="2" customWidth="1"/>
    <col min="2" max="2" width="16.66015625" style="2" customWidth="1"/>
    <col min="3" max="3" width="4.5" style="2" customWidth="1"/>
    <col min="4" max="4" width="14.5" style="2" customWidth="1"/>
    <col min="5" max="16384" width="9.33203125" style="2" customWidth="1"/>
  </cols>
  <sheetData>
    <row r="1" spans="1:4" ht="15">
      <c r="A1" s="121" t="s">
        <v>43</v>
      </c>
      <c r="B1" s="121"/>
      <c r="C1" s="121"/>
      <c r="D1" s="121"/>
    </row>
    <row r="2" spans="1:4" ht="15">
      <c r="A2" s="121" t="s">
        <v>101</v>
      </c>
      <c r="B2" s="121"/>
      <c r="C2" s="121"/>
      <c r="D2" s="121"/>
    </row>
    <row r="3" spans="1:4" ht="15">
      <c r="A3" s="121" t="str">
        <f>Equity!A3</f>
        <v>For The Quarter Ended 28 February 2011 - Unaudited</v>
      </c>
      <c r="B3" s="121"/>
      <c r="C3" s="121"/>
      <c r="D3" s="121"/>
    </row>
    <row r="4" spans="1:3" ht="15">
      <c r="A4" s="1"/>
      <c r="B4" s="1"/>
      <c r="C4" s="1"/>
    </row>
    <row r="5" spans="1:3" ht="15">
      <c r="A5" s="1"/>
      <c r="B5" s="1"/>
      <c r="C5" s="1"/>
    </row>
    <row r="6" spans="2:4" ht="14.25">
      <c r="B6" s="122" t="str">
        <f>IncomeStatement!D7</f>
        <v>CUMULATIVE QUARTERS</v>
      </c>
      <c r="C6" s="122"/>
      <c r="D6" s="122"/>
    </row>
    <row r="7" spans="2:4" ht="15">
      <c r="B7" s="70" t="str">
        <f>IncomeStatement!B8</f>
        <v>28.02.2011</v>
      </c>
      <c r="C7" s="71"/>
      <c r="D7" s="72" t="str">
        <f>IncomeStatement!E8</f>
        <v>28.02.2010</v>
      </c>
    </row>
    <row r="8" spans="2:4" ht="15">
      <c r="B8" s="71" t="s">
        <v>6</v>
      </c>
      <c r="C8" s="71"/>
      <c r="D8" s="73" t="s">
        <v>6</v>
      </c>
    </row>
    <row r="9" spans="2:4" ht="14.25">
      <c r="B9" s="74"/>
      <c r="C9" s="74"/>
      <c r="D9" s="75"/>
    </row>
    <row r="10" spans="1:4" ht="14.25">
      <c r="A10" s="2" t="s">
        <v>44</v>
      </c>
      <c r="B10" s="74"/>
      <c r="C10" s="74"/>
      <c r="D10" s="75"/>
    </row>
    <row r="11" spans="1:4" ht="14.25">
      <c r="A11" s="2" t="s">
        <v>50</v>
      </c>
      <c r="B11" s="74">
        <f>IncomeStatement!D21</f>
        <v>303431</v>
      </c>
      <c r="C11" s="74"/>
      <c r="D11" s="75">
        <f>IncomeStatement!E21</f>
        <v>-2314829</v>
      </c>
    </row>
    <row r="12" spans="2:4" ht="14.25">
      <c r="B12" s="74"/>
      <c r="C12" s="74"/>
      <c r="D12" s="75"/>
    </row>
    <row r="13" spans="1:4" ht="14.25">
      <c r="A13" s="2" t="s">
        <v>66</v>
      </c>
      <c r="B13" s="74"/>
      <c r="C13" s="74"/>
      <c r="D13" s="75"/>
    </row>
    <row r="14" spans="1:4" ht="14.25">
      <c r="A14" s="7" t="s">
        <v>102</v>
      </c>
      <c r="B14" s="74">
        <f>1262635+106133+7725</f>
        <v>1376493</v>
      </c>
      <c r="C14" s="74"/>
      <c r="D14" s="75">
        <f>1462837</f>
        <v>1462837</v>
      </c>
    </row>
    <row r="15" spans="1:4" ht="14.25">
      <c r="A15" s="7" t="s">
        <v>103</v>
      </c>
      <c r="B15" s="74">
        <v>-364587</v>
      </c>
      <c r="C15" s="74"/>
      <c r="D15" s="75">
        <f>-35751-317000</f>
        <v>-352751</v>
      </c>
    </row>
    <row r="16" spans="1:4" ht="14.25">
      <c r="A16" s="7" t="s">
        <v>104</v>
      </c>
      <c r="B16" s="74">
        <v>18962</v>
      </c>
      <c r="C16" s="74"/>
      <c r="D16" s="75">
        <v>0</v>
      </c>
    </row>
    <row r="17" spans="1:4" ht="14.25">
      <c r="A17" s="7" t="s">
        <v>105</v>
      </c>
      <c r="B17" s="74">
        <f>-1002033+4-1</f>
        <v>-1002030</v>
      </c>
      <c r="C17" s="74"/>
      <c r="D17" s="75">
        <f>2097160-100+4+24547-4845+2</f>
        <v>2116768</v>
      </c>
    </row>
    <row r="18" spans="1:4" ht="14.25">
      <c r="A18" s="7" t="s">
        <v>106</v>
      </c>
      <c r="B18" s="76">
        <v>495398</v>
      </c>
      <c r="C18" s="74"/>
      <c r="D18" s="77">
        <v>470558</v>
      </c>
    </row>
    <row r="19" spans="1:4" ht="14.25">
      <c r="A19" s="7" t="s">
        <v>107</v>
      </c>
      <c r="B19" s="74">
        <f>SUM(B11:B18)</f>
        <v>827667</v>
      </c>
      <c r="C19" s="74"/>
      <c r="D19" s="75">
        <f>SUM(D11:D18)</f>
        <v>1382583</v>
      </c>
    </row>
    <row r="20" spans="2:4" ht="14.25">
      <c r="B20" s="74"/>
      <c r="C20" s="74"/>
      <c r="D20" s="75"/>
    </row>
    <row r="21" spans="1:4" ht="14.25">
      <c r="A21" s="7" t="s">
        <v>45</v>
      </c>
      <c r="B21" s="74">
        <f>267353+14002955</f>
        <v>14270308</v>
      </c>
      <c r="C21" s="74"/>
      <c r="D21" s="75">
        <f>269054-1187877</f>
        <v>-918823</v>
      </c>
    </row>
    <row r="22" spans="1:4" ht="14.25">
      <c r="A22" s="7" t="s">
        <v>46</v>
      </c>
      <c r="B22" s="74">
        <v>-10130548</v>
      </c>
      <c r="C22" s="74"/>
      <c r="D22" s="75">
        <v>-1788565</v>
      </c>
    </row>
    <row r="23" spans="1:4" ht="14.25">
      <c r="A23" s="7" t="s">
        <v>108</v>
      </c>
      <c r="B23" s="74">
        <v>-19872</v>
      </c>
      <c r="C23" s="74"/>
      <c r="D23" s="75">
        <v>-6670</v>
      </c>
    </row>
    <row r="24" spans="1:4" ht="14.25">
      <c r="A24" s="7" t="s">
        <v>47</v>
      </c>
      <c r="B24" s="76">
        <v>-495398</v>
      </c>
      <c r="C24" s="74"/>
      <c r="D24" s="77">
        <v>-470558</v>
      </c>
    </row>
    <row r="25" spans="1:4" ht="14.25">
      <c r="A25" s="78" t="s">
        <v>53</v>
      </c>
      <c r="B25" s="74">
        <f>SUM(B19:B24)</f>
        <v>4452157</v>
      </c>
      <c r="C25" s="74"/>
      <c r="D25" s="75">
        <f>SUM(D19:D24)</f>
        <v>-1802033</v>
      </c>
    </row>
    <row r="26" spans="2:4" ht="14.25">
      <c r="B26" s="74"/>
      <c r="C26" s="74"/>
      <c r="D26" s="75"/>
    </row>
    <row r="27" spans="1:4" ht="14.25">
      <c r="A27" s="7" t="s">
        <v>54</v>
      </c>
      <c r="B27" s="74">
        <v>732612</v>
      </c>
      <c r="C27" s="74"/>
      <c r="D27" s="75">
        <v>954391</v>
      </c>
    </row>
    <row r="28" spans="1:4" ht="14.25">
      <c r="A28" s="7"/>
      <c r="B28" s="74"/>
      <c r="C28" s="74"/>
      <c r="D28" s="75"/>
    </row>
    <row r="29" spans="1:4" ht="14.25">
      <c r="A29" s="7" t="s">
        <v>39</v>
      </c>
      <c r="B29" s="76">
        <v>-8016459</v>
      </c>
      <c r="C29" s="74"/>
      <c r="D29" s="77">
        <v>-362394</v>
      </c>
    </row>
    <row r="30" spans="1:4" ht="14.25">
      <c r="A30" s="7"/>
      <c r="B30" s="74"/>
      <c r="C30" s="74"/>
      <c r="D30" s="75"/>
    </row>
    <row r="31" spans="1:4" ht="14.25">
      <c r="A31" s="7" t="s">
        <v>40</v>
      </c>
      <c r="B31" s="79">
        <f>SUM(B25:B30)</f>
        <v>-2831690</v>
      </c>
      <c r="C31" s="74"/>
      <c r="D31" s="80">
        <f>SUM(D25:D30)</f>
        <v>-1210036</v>
      </c>
    </row>
    <row r="32" spans="1:4" ht="14.25">
      <c r="A32" s="7"/>
      <c r="B32" s="74"/>
      <c r="C32" s="74"/>
      <c r="D32" s="75"/>
    </row>
    <row r="33" spans="1:4" ht="14.25">
      <c r="A33" s="7" t="s">
        <v>109</v>
      </c>
      <c r="B33" s="79">
        <v>5569831</v>
      </c>
      <c r="C33" s="74"/>
      <c r="D33" s="80">
        <v>3802209</v>
      </c>
    </row>
    <row r="34" spans="2:4" ht="14.25">
      <c r="B34" s="74"/>
      <c r="C34" s="74"/>
      <c r="D34" s="75"/>
    </row>
    <row r="35" spans="1:4" ht="15.75" thickBot="1">
      <c r="A35" s="2" t="s">
        <v>63</v>
      </c>
      <c r="B35" s="81">
        <f>SUM(B31:B34)</f>
        <v>2738141</v>
      </c>
      <c r="C35" s="82"/>
      <c r="D35" s="83">
        <f>SUM(D31:D34)</f>
        <v>2592173</v>
      </c>
    </row>
    <row r="36" spans="2:4" ht="15" thickTop="1">
      <c r="B36" s="74"/>
      <c r="C36" s="74"/>
      <c r="D36" s="75"/>
    </row>
    <row r="37" spans="2:4" ht="14.25">
      <c r="B37" s="74"/>
      <c r="C37" s="74"/>
      <c r="D37" s="75"/>
    </row>
    <row r="38" spans="1:4" ht="14.25">
      <c r="A38" s="2" t="s">
        <v>48</v>
      </c>
      <c r="B38" s="74"/>
      <c r="C38" s="74"/>
      <c r="D38" s="75"/>
    </row>
    <row r="39" spans="2:4" ht="14.25">
      <c r="B39" s="74"/>
      <c r="C39" s="74"/>
      <c r="D39" s="75"/>
    </row>
    <row r="40" spans="1:4" ht="14.25">
      <c r="A40" s="2" t="s">
        <v>30</v>
      </c>
      <c r="B40" s="74">
        <v>4538199</v>
      </c>
      <c r="C40" s="74"/>
      <c r="D40" s="75">
        <v>4939674</v>
      </c>
    </row>
    <row r="41" spans="1:4" ht="14.25">
      <c r="A41" s="2" t="s">
        <v>49</v>
      </c>
      <c r="B41" s="76">
        <v>-1800058</v>
      </c>
      <c r="C41" s="74"/>
      <c r="D41" s="77">
        <v>-2347501</v>
      </c>
    </row>
    <row r="42" spans="2:4" ht="15.75" thickBot="1">
      <c r="B42" s="81">
        <f>SUM(B40:B41)</f>
        <v>2738141</v>
      </c>
      <c r="C42" s="82"/>
      <c r="D42" s="83">
        <f>SUM(D40:D41)</f>
        <v>2592173</v>
      </c>
    </row>
    <row r="43" spans="2:4" ht="15" thickTop="1">
      <c r="B43" s="84">
        <f>IF(B35&lt;&gt;B42,"CHECK","")</f>
      </c>
      <c r="C43" s="84">
        <f>IF(C35&lt;&gt;C42,"CHECK","")</f>
      </c>
      <c r="D43" s="85">
        <f>IF(D35&lt;&gt;D42,"CHECK","")</f>
      </c>
    </row>
    <row r="44" spans="1:4" ht="14.25">
      <c r="A44" s="7" t="s">
        <v>62</v>
      </c>
      <c r="B44" s="86"/>
      <c r="C44" s="86"/>
      <c r="D44" s="86"/>
    </row>
    <row r="45" spans="1:4" ht="14.25">
      <c r="A45" s="7" t="s">
        <v>110</v>
      </c>
      <c r="B45" s="86"/>
      <c r="C45" s="86"/>
      <c r="D45" s="86"/>
    </row>
    <row r="46" spans="1:4" s="7" customFormat="1" ht="14.25">
      <c r="A46" s="2"/>
      <c r="B46" s="74"/>
      <c r="C46" s="74"/>
      <c r="D46" s="74"/>
    </row>
    <row r="47" spans="1:4" s="7" customFormat="1" ht="14.25">
      <c r="A47" s="2"/>
      <c r="B47" s="74"/>
      <c r="C47" s="74"/>
      <c r="D47" s="74"/>
    </row>
    <row r="48" spans="2:4" ht="14.25">
      <c r="B48" s="74"/>
      <c r="C48" s="74"/>
      <c r="D48" s="74"/>
    </row>
    <row r="49" spans="2:4" ht="14.25">
      <c r="B49" s="74"/>
      <c r="C49" s="74"/>
      <c r="D49" s="74"/>
    </row>
    <row r="50" spans="2:4" ht="14.25">
      <c r="B50" s="74"/>
      <c r="C50" s="74"/>
      <c r="D50" s="74"/>
    </row>
    <row r="51" spans="2:4" ht="14.25">
      <c r="B51" s="74"/>
      <c r="C51" s="74"/>
      <c r="D51" s="74"/>
    </row>
    <row r="52" spans="2:4" ht="14.25">
      <c r="B52" s="74"/>
      <c r="C52" s="74"/>
      <c r="D52" s="74"/>
    </row>
    <row r="53" spans="2:4" ht="14.25">
      <c r="B53" s="74"/>
      <c r="C53" s="74"/>
      <c r="D53" s="74"/>
    </row>
    <row r="54" spans="2:4" ht="14.25">
      <c r="B54" s="74"/>
      <c r="C54" s="74"/>
      <c r="D54" s="74"/>
    </row>
    <row r="55" spans="2:4" ht="14.25">
      <c r="B55" s="74"/>
      <c r="C55" s="74"/>
      <c r="D55" s="74"/>
    </row>
    <row r="56" spans="2:4" ht="14.25">
      <c r="B56" s="74"/>
      <c r="C56" s="74"/>
      <c r="D56" s="74"/>
    </row>
    <row r="57" spans="2:4" ht="14.25">
      <c r="B57" s="74"/>
      <c r="C57" s="74"/>
      <c r="D57" s="74"/>
    </row>
    <row r="58" spans="2:4" ht="14.25">
      <c r="B58" s="74"/>
      <c r="C58" s="74"/>
      <c r="D58" s="74"/>
    </row>
    <row r="59" spans="2:4" ht="14.25">
      <c r="B59" s="74"/>
      <c r="C59" s="74"/>
      <c r="D59" s="74"/>
    </row>
    <row r="60" spans="2:4" ht="14.25">
      <c r="B60" s="74"/>
      <c r="C60" s="74"/>
      <c r="D60" s="74"/>
    </row>
    <row r="61" spans="2:4" ht="14.25">
      <c r="B61" s="74"/>
      <c r="C61" s="74"/>
      <c r="D61" s="74"/>
    </row>
  </sheetData>
  <sheetProtection/>
  <mergeCells count="4">
    <mergeCell ref="B6:D6"/>
    <mergeCell ref="A1:D1"/>
    <mergeCell ref="A2:D2"/>
    <mergeCell ref="A3:D3"/>
  </mergeCells>
  <printOptions horizontalCentered="1"/>
  <pageMargins left="0.25" right="0.25" top="0.25" bottom="0.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 huat furniture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itlee</dc:creator>
  <cp:keywords/>
  <dc:description/>
  <cp:lastModifiedBy>ACCOUNT</cp:lastModifiedBy>
  <cp:lastPrinted>2011-04-25T01:14:58Z</cp:lastPrinted>
  <dcterms:created xsi:type="dcterms:W3CDTF">2002-12-25T03:24:13Z</dcterms:created>
  <dcterms:modified xsi:type="dcterms:W3CDTF">2011-04-25T01:15:16Z</dcterms:modified>
  <cp:category/>
  <cp:version/>
  <cp:contentType/>
  <cp:contentStatus/>
</cp:coreProperties>
</file>