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285" activeTab="2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<sst xmlns="http://schemas.openxmlformats.org/spreadsheetml/2006/main" count="141" uniqueCount="118">
  <si>
    <t>As At</t>
  </si>
  <si>
    <t>Revenue</t>
  </si>
  <si>
    <t>Share</t>
  </si>
  <si>
    <t>Capital</t>
  </si>
  <si>
    <t>Premium</t>
  </si>
  <si>
    <t>Total</t>
  </si>
  <si>
    <t>EPS - Basic (sen)</t>
  </si>
  <si>
    <t>EPS - Diluted (sen)</t>
  </si>
  <si>
    <t>Condensed Consolidated Balance Sheet</t>
  </si>
  <si>
    <t>RM</t>
  </si>
  <si>
    <t>Inventories</t>
  </si>
  <si>
    <t>Condensed Consolidated Cash Flow Statement</t>
  </si>
  <si>
    <t>Condensed Consolidated Income Statement</t>
  </si>
  <si>
    <t>Condensed Consolidated Statement of Changes In Equity</t>
  </si>
  <si>
    <r>
      <t xml:space="preserve">UDS CAPITAL BERHAD </t>
    </r>
    <r>
      <rPr>
        <b/>
        <sz val="8"/>
        <rFont val="Times New Roman"/>
        <family val="1"/>
      </rPr>
      <t>(502246-P)</t>
    </r>
  </si>
  <si>
    <t>Minority</t>
  </si>
  <si>
    <t>Interest</t>
  </si>
  <si>
    <t>Attributable to :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</si>
  <si>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</si>
  <si>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</si>
  <si>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</si>
  <si>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</si>
  <si>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</si>
  <si>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</si>
  <si>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</si>
  <si>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</si>
  <si>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Liabilities</t>
  </si>
  <si>
    <t>TOTAL EQUITY AND LIABILITIES</t>
  </si>
  <si>
    <t>Cost of  Sales</t>
  </si>
  <si>
    <t>Gross Profit</t>
  </si>
  <si>
    <t>Equity</t>
  </si>
  <si>
    <t>Continuing Operations</t>
  </si>
  <si>
    <t>Attributable to equity holders of the Company</t>
  </si>
  <si>
    <t>Selling and distribution expenses</t>
  </si>
  <si>
    <t>Other income /(expenses)</t>
  </si>
  <si>
    <t>Finance costs</t>
  </si>
  <si>
    <t>Income tax expenses</t>
  </si>
  <si>
    <t>Equity holders of the Company</t>
  </si>
  <si>
    <t>Minority interests</t>
  </si>
  <si>
    <t>Property, plant and equipment</t>
  </si>
  <si>
    <t>Investment properties</t>
  </si>
  <si>
    <t>Other investments</t>
  </si>
  <si>
    <t>Tax assets</t>
  </si>
  <si>
    <t>Bank and cash balances</t>
  </si>
  <si>
    <t>Fixed deposits with licensed bank</t>
  </si>
  <si>
    <t>Equity attributable to equity holders of the Company</t>
  </si>
  <si>
    <t>Share capital</t>
  </si>
  <si>
    <t>Share premium</t>
  </si>
  <si>
    <t>Accumulated losses</t>
  </si>
  <si>
    <t>Long term borrowings</t>
  </si>
  <si>
    <t>Deferred taxation</t>
  </si>
  <si>
    <t>Tax liabilities</t>
  </si>
  <si>
    <t>Borrowings</t>
  </si>
  <si>
    <t xml:space="preserve">total recognised income and </t>
  </si>
  <si>
    <t>Net cash from financing activities</t>
  </si>
  <si>
    <t>Net change in cash and cash equivalents</t>
  </si>
  <si>
    <t>Cash and cash equivalents a beginning of financial year</t>
  </si>
  <si>
    <t>Unaudited</t>
  </si>
  <si>
    <t>Audited</t>
  </si>
  <si>
    <t>UDS CAPITAL BERHAD (502246-P)</t>
  </si>
  <si>
    <t>Cash flows from operating activities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</si>
  <si>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</si>
  <si>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</si>
  <si>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</si>
  <si>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</si>
  <si>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</si>
  <si>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Interest paid</t>
  </si>
  <si>
    <t>Cash and cash equivalents included in the cash flow statements comprise the followings:</t>
  </si>
  <si>
    <t>Less: Bank Overdrafts</t>
  </si>
  <si>
    <t>Gain / (Loss) for the period, representing</t>
  </si>
  <si>
    <t>Profit / (Loss) before taxation</t>
  </si>
  <si>
    <t>Operating profit /(loss)</t>
  </si>
  <si>
    <t>Operating profit / (loss) before working capital changes</t>
  </si>
  <si>
    <t>Net cash from operating activities</t>
  </si>
  <si>
    <t>Net cash from investing activities</t>
  </si>
  <si>
    <t>Receivables</t>
  </si>
  <si>
    <t>LIABILITIES</t>
  </si>
  <si>
    <t>Payables</t>
  </si>
  <si>
    <t>As at 1 Sept 2007</t>
  </si>
  <si>
    <t>Administration expenses</t>
  </si>
  <si>
    <t>INDIVIDUAL QUARTER</t>
  </si>
  <si>
    <t>CUMULATIVE QUARTERS</t>
  </si>
  <si>
    <t>2007</t>
  </si>
  <si>
    <t>2006</t>
  </si>
  <si>
    <t>Cash in hand</t>
  </si>
  <si>
    <t>-Malaysian Ringgit</t>
  </si>
  <si>
    <t>-United States Dollar</t>
  </si>
  <si>
    <t>-Euro Dollar</t>
  </si>
  <si>
    <t>-others</t>
  </si>
  <si>
    <t>Cash at banks</t>
  </si>
  <si>
    <t>(The Condensed Consolidated Balance Sheet should be read in conjunction with the Annual</t>
  </si>
  <si>
    <t xml:space="preserve">(The Condensed Consolidated Income Statement should be read in conjunction with the Annual Financial </t>
  </si>
  <si>
    <t>(The Condensed Consolidated Statement of Change In Equity should be read in conjunction with the Annual Financial Report</t>
  </si>
  <si>
    <t>(The Condensed Consolidated Cash Flow Statement should be read in conjunction with the Annual</t>
  </si>
  <si>
    <t>Prepaid lease payments</t>
  </si>
  <si>
    <t>expense for the year</t>
  </si>
  <si>
    <t>Cash and cash equivalents at end of financial year</t>
  </si>
  <si>
    <t>Report for the year ended  31 Aug 2008)</t>
  </si>
  <si>
    <t>31.08.2008</t>
  </si>
  <si>
    <t>Accumulated</t>
  </si>
  <si>
    <t>As at 1 Sept 2008</t>
  </si>
  <si>
    <t>for the year ended 31 Aug 2008)</t>
  </si>
  <si>
    <t>Financial Report for the year ended  31 Aug 2008)</t>
  </si>
  <si>
    <t>For The Quarter Ended 31 Aug 2009 - Unaudited</t>
  </si>
  <si>
    <t>As At 31 Aug 2009</t>
  </si>
  <si>
    <t>31.08.2009</t>
  </si>
  <si>
    <t>As at 31 Aug 2008</t>
  </si>
  <si>
    <t>As at 31 Aug 2009</t>
  </si>
  <si>
    <t>Revaluation</t>
  </si>
  <si>
    <t>Reserve</t>
  </si>
  <si>
    <t>Non-Distributable</t>
  </si>
  <si>
    <t>Pre-acquisition profits</t>
  </si>
  <si>
    <t>Income taxes refunds</t>
  </si>
  <si>
    <t>Adjustments for :</t>
  </si>
  <si>
    <t>Loss before taxation</t>
  </si>
  <si>
    <t>Loss for the period</t>
  </si>
  <si>
    <t>Losses</t>
  </si>
  <si>
    <t>Loss for the period, representing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</si>
</sst>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_);_(* \(#,##0\);_(* &quot;-&quot;??_);_(@_)"/>
    <numFmt numFmtId="167" formatCode="0.00_);\(0.00\)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-* #,##0_-;\-* #,##0_-;_-* &quot;-&quot;_-;_-@_-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8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5" fillId="0" borderId="3" xfId="0" applyNumberFormat="1" applyFont="1" applyBorder="1" applyAlignment="1">
      <alignment/>
    </xf>
    <xf numFmtId="37" fontId="5" fillId="0" borderId="4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9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66" fontId="6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166" fontId="2" fillId="0" borderId="0" xfId="15" applyNumberFormat="1" applyFont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2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Alignment="1">
      <alignment horizontal="right"/>
    </xf>
    <xf numFmtId="166" fontId="1" fillId="0" borderId="0" xfId="15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6" fontId="3" fillId="0" borderId="0" xfId="15" applyNumberFormat="1" applyFont="1" applyBorder="1" applyAlignment="1">
      <alignment/>
    </xf>
    <xf numFmtId="166" fontId="5" fillId="0" borderId="6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2" xfId="15" applyNumberFormat="1" applyFont="1" applyBorder="1" applyAlignment="1">
      <alignment horizontal="right"/>
    </xf>
    <xf numFmtId="166" fontId="3" fillId="0" borderId="6" xfId="15" applyNumberFormat="1" applyFont="1" applyBorder="1" applyAlignment="1">
      <alignment/>
    </xf>
    <xf numFmtId="166" fontId="3" fillId="0" borderId="8" xfId="15" applyNumberFormat="1" applyFont="1" applyBorder="1" applyAlignment="1">
      <alignment/>
    </xf>
    <xf numFmtId="0" fontId="5" fillId="0" borderId="4" xfId="0" applyFont="1" applyBorder="1" applyAlignment="1">
      <alignment/>
    </xf>
    <xf numFmtId="166" fontId="5" fillId="0" borderId="6" xfId="15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/>
    </xf>
    <xf numFmtId="166" fontId="5" fillId="0" borderId="0" xfId="0" applyNumberFormat="1" applyFont="1" applyAlignment="1">
      <alignment horizontal="right"/>
    </xf>
    <xf numFmtId="166" fontId="5" fillId="0" borderId="6" xfId="0" applyNumberFormat="1" applyFont="1" applyBorder="1" applyAlignment="1">
      <alignment horizontal="right"/>
    </xf>
    <xf numFmtId="37" fontId="3" fillId="0" borderId="1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166" fontId="8" fillId="0" borderId="0" xfId="0" applyNumberFormat="1" applyFont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6" fontId="3" fillId="0" borderId="0" xfId="0" applyNumberFormat="1" applyFont="1" applyBorder="1" applyAlignment="1" quotePrefix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166" fontId="4" fillId="0" borderId="0" xfId="15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9" fillId="0" borderId="0" xfId="15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/>
    </xf>
    <xf numFmtId="166" fontId="3" fillId="0" borderId="1" xfId="0" applyNumberFormat="1" applyFont="1" applyBorder="1" applyAlignment="1">
      <alignment horizontal="right"/>
    </xf>
    <xf numFmtId="166" fontId="3" fillId="0" borderId="0" xfId="0" applyNumberFormat="1" applyFont="1" applyAlignment="1" quotePrefix="1">
      <alignment horizontal="right"/>
    </xf>
    <xf numFmtId="166" fontId="3" fillId="0" borderId="6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371725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238125</xdr:colOff>
      <xdr:row>4</xdr:row>
      <xdr:rowOff>142875</xdr:rowOff>
    </xdr:from>
    <xdr:to>
      <xdr:col>5</xdr:col>
      <xdr:colOff>923925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381750" y="904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25">
      <selection activeCell="A28" sqref="A28"/>
    </sheetView>
  </sheetViews>
  <sheetFormatPr defaultColWidth="9.33203125" defaultRowHeight="12.75"/>
  <cols>
    <col min="1" max="1" width="41.33203125" style="1" customWidth="1"/>
    <col min="2" max="2" width="15.33203125" style="1" customWidth="1"/>
    <col min="3" max="3" width="15.33203125" style="39" customWidth="1"/>
    <col min="4" max="5" width="15.33203125" style="1" customWidth="1"/>
    <col min="6" max="6" width="22.5" style="1" customWidth="1"/>
    <col min="7" max="16384" width="9.33203125" style="1" customWidth="1"/>
  </cols>
  <sheetData>
    <row r="1" spans="1:5" ht="15.75">
      <c r="A1" s="97" t="s">
        <v>14</v>
      </c>
      <c r="B1" s="97"/>
      <c r="C1" s="97"/>
      <c r="D1" s="97"/>
      <c r="E1" s="97"/>
    </row>
    <row r="2" spans="1:5" ht="15.75">
      <c r="A2" s="97" t="s">
        <v>12</v>
      </c>
      <c r="B2" s="97"/>
      <c r="C2" s="97"/>
      <c r="D2" s="97"/>
      <c r="E2" s="97"/>
    </row>
    <row r="3" spans="1:5" ht="15.75">
      <c r="A3" s="97" t="s">
        <v>103</v>
      </c>
      <c r="B3" s="97"/>
      <c r="C3" s="97"/>
      <c r="D3" s="97"/>
      <c r="E3" s="97"/>
    </row>
    <row r="4" spans="1:5" ht="15.75">
      <c r="A4" s="30"/>
      <c r="B4" s="18"/>
      <c r="C4" s="32"/>
      <c r="D4" s="18"/>
      <c r="E4" s="3"/>
    </row>
    <row r="6" spans="2:5" ht="15.75">
      <c r="B6" s="79"/>
      <c r="C6" s="78"/>
      <c r="D6" s="77"/>
      <c r="E6" s="77"/>
    </row>
    <row r="7" spans="2:5" ht="15.75">
      <c r="B7" s="98" t="s">
        <v>80</v>
      </c>
      <c r="C7" s="98"/>
      <c r="D7" s="98" t="s">
        <v>81</v>
      </c>
      <c r="E7" s="98"/>
    </row>
    <row r="8" spans="2:5" ht="15.75">
      <c r="B8" s="10" t="s">
        <v>105</v>
      </c>
      <c r="C8" s="33" t="s">
        <v>98</v>
      </c>
      <c r="D8" s="10" t="str">
        <f>B8</f>
        <v>31.08.2009</v>
      </c>
      <c r="E8" s="10" t="str">
        <f>C8</f>
        <v>31.08.2008</v>
      </c>
    </row>
    <row r="9" spans="2:5" ht="15.75">
      <c r="B9" s="10" t="s">
        <v>9</v>
      </c>
      <c r="C9" s="33" t="str">
        <f>B9</f>
        <v>RM</v>
      </c>
      <c r="D9" s="10" t="str">
        <f>C9</f>
        <v>RM</v>
      </c>
      <c r="E9" s="10" t="str">
        <f>D9</f>
        <v>RM</v>
      </c>
    </row>
    <row r="10" spans="1:5" ht="15.75">
      <c r="A10" s="31" t="s">
        <v>31</v>
      </c>
      <c r="B10" s="5"/>
      <c r="C10" s="34"/>
      <c r="D10" s="5"/>
      <c r="E10" s="5"/>
    </row>
    <row r="11" spans="1:6" s="6" customFormat="1" ht="15">
      <c r="A11" s="6" t="s">
        <v>1</v>
      </c>
      <c r="B11" s="7">
        <v>32639262</v>
      </c>
      <c r="C11" s="7">
        <v>40763155</v>
      </c>
      <c r="D11" s="7">
        <v>137655278</v>
      </c>
      <c r="E11" s="7">
        <v>139526621</v>
      </c>
      <c r="F11" s="7"/>
    </row>
    <row r="12" spans="1:5" s="6" customFormat="1" ht="15">
      <c r="A12" s="6" t="s">
        <v>28</v>
      </c>
      <c r="B12" s="7">
        <v>-27843407</v>
      </c>
      <c r="C12" s="7">
        <v>-36427837</v>
      </c>
      <c r="D12" s="7">
        <v>-122980669</v>
      </c>
      <c r="E12" s="7">
        <v>-127250553</v>
      </c>
    </row>
    <row r="13" spans="2:5" s="6" customFormat="1" ht="15">
      <c r="B13" s="7"/>
      <c r="C13" s="7"/>
      <c r="D13" s="7"/>
      <c r="E13" s="7"/>
    </row>
    <row r="14" spans="1:5" s="6" customFormat="1" ht="15">
      <c r="A14" s="4" t="s">
        <v>29</v>
      </c>
      <c r="B14" s="11">
        <f>SUM(B11:B12)</f>
        <v>4795855</v>
      </c>
      <c r="C14" s="11">
        <f>SUM(C11:C12)</f>
        <v>4335318</v>
      </c>
      <c r="D14" s="11">
        <f>SUM(D11:D12)</f>
        <v>14674609</v>
      </c>
      <c r="E14" s="11">
        <f>SUM(E11:E12)</f>
        <v>12276068</v>
      </c>
    </row>
    <row r="15" spans="2:5" s="6" customFormat="1" ht="15">
      <c r="B15" s="17"/>
      <c r="C15" s="17"/>
      <c r="D15" s="7"/>
      <c r="E15" s="7"/>
    </row>
    <row r="16" spans="1:5" s="6" customFormat="1" ht="15">
      <c r="A16" s="6" t="s">
        <v>79</v>
      </c>
      <c r="B16" s="7">
        <v>-3537606</v>
      </c>
      <c r="C16" s="7">
        <v>-3556367</v>
      </c>
      <c r="D16" s="7">
        <v>-12087945</v>
      </c>
      <c r="E16" s="7">
        <v>-11953603</v>
      </c>
    </row>
    <row r="17" spans="1:5" s="6" customFormat="1" ht="15">
      <c r="A17" s="6" t="s">
        <v>33</v>
      </c>
      <c r="B17" s="7">
        <v>-1264674</v>
      </c>
      <c r="C17" s="7">
        <v>-1670305</v>
      </c>
      <c r="D17" s="7">
        <v>-7216369</v>
      </c>
      <c r="E17" s="7">
        <v>-7638259</v>
      </c>
    </row>
    <row r="18" spans="1:5" s="6" customFormat="1" ht="15">
      <c r="A18" s="6" t="s">
        <v>34</v>
      </c>
      <c r="B18" s="7">
        <f>206495-1</f>
        <v>206494</v>
      </c>
      <c r="C18" s="7">
        <v>154385</v>
      </c>
      <c r="D18" s="7">
        <v>1710047</v>
      </c>
      <c r="E18" s="7">
        <f>1217049-579839</f>
        <v>637210</v>
      </c>
    </row>
    <row r="19" spans="2:5" s="6" customFormat="1" ht="15">
      <c r="B19" s="7"/>
      <c r="C19" s="7"/>
      <c r="D19" s="7"/>
      <c r="E19" s="7"/>
    </row>
    <row r="20" spans="1:5" s="6" customFormat="1" ht="15">
      <c r="A20" s="6" t="s">
        <v>71</v>
      </c>
      <c r="B20" s="11">
        <f>SUM(B14:B18)</f>
        <v>200069</v>
      </c>
      <c r="C20" s="11">
        <f>SUM(C14:C18)</f>
        <v>-736969</v>
      </c>
      <c r="D20" s="11">
        <f>SUM(D14:D18)</f>
        <v>-2919658</v>
      </c>
      <c r="E20" s="11">
        <f>SUM(E14:E18)</f>
        <v>-6678584</v>
      </c>
    </row>
    <row r="21" spans="2:5" s="6" customFormat="1" ht="15">
      <c r="B21" s="15"/>
      <c r="C21" s="15"/>
      <c r="D21" s="15"/>
      <c r="E21" s="15"/>
    </row>
    <row r="22" spans="1:5" s="6" customFormat="1" ht="15">
      <c r="A22" s="6" t="s">
        <v>35</v>
      </c>
      <c r="B22" s="7">
        <v>-274854</v>
      </c>
      <c r="C22" s="7">
        <v>-567366</v>
      </c>
      <c r="D22" s="7">
        <v>-1465636</v>
      </c>
      <c r="E22" s="7">
        <v>-2026933</v>
      </c>
    </row>
    <row r="23" spans="2:5" s="6" customFormat="1" ht="15">
      <c r="B23" s="7"/>
      <c r="C23" s="7"/>
      <c r="D23" s="7"/>
      <c r="E23" s="7"/>
    </row>
    <row r="24" spans="1:5" s="6" customFormat="1" ht="15">
      <c r="A24" s="4" t="s">
        <v>114</v>
      </c>
      <c r="B24" s="11">
        <f>SUM(B20:B22)</f>
        <v>-74785</v>
      </c>
      <c r="C24" s="11">
        <f>SUM(C20:C22)</f>
        <v>-1304335</v>
      </c>
      <c r="D24" s="11">
        <f>SUM(D20:D22)</f>
        <v>-4385294</v>
      </c>
      <c r="E24" s="11">
        <f>SUM(E20:E22)</f>
        <v>-8705517</v>
      </c>
    </row>
    <row r="25" spans="1:5" s="6" customFormat="1" ht="15">
      <c r="A25" s="4"/>
      <c r="B25" s="15"/>
      <c r="C25" s="15"/>
      <c r="D25" s="15"/>
      <c r="E25" s="15"/>
    </row>
    <row r="26" spans="1:5" s="6" customFormat="1" ht="15">
      <c r="A26" s="6" t="s">
        <v>36</v>
      </c>
      <c r="B26" s="7">
        <v>16542</v>
      </c>
      <c r="C26" s="7">
        <v>1012411</v>
      </c>
      <c r="D26" s="7">
        <v>16400</v>
      </c>
      <c r="E26" s="7">
        <v>1004827</v>
      </c>
    </row>
    <row r="27" spans="2:5" s="6" customFormat="1" ht="15">
      <c r="B27" s="7"/>
      <c r="C27" s="7"/>
      <c r="D27" s="7"/>
      <c r="E27" s="7"/>
    </row>
    <row r="28" spans="1:5" s="6" customFormat="1" ht="15.75" thickBot="1">
      <c r="A28" s="4" t="s">
        <v>115</v>
      </c>
      <c r="B28" s="8">
        <f>SUM(B24:B26)</f>
        <v>-58243</v>
      </c>
      <c r="C28" s="8">
        <f>SUM(C24:C26)</f>
        <v>-291924</v>
      </c>
      <c r="D28" s="8">
        <f>SUM(D24:D26)</f>
        <v>-4368894</v>
      </c>
      <c r="E28" s="8">
        <f>SUM(E24:E26)</f>
        <v>-7700690</v>
      </c>
    </row>
    <row r="29" spans="2:5" s="6" customFormat="1" ht="15.75" thickTop="1">
      <c r="B29" s="15"/>
      <c r="C29" s="15"/>
      <c r="D29" s="15"/>
      <c r="E29" s="15"/>
    </row>
    <row r="30" spans="1:5" s="6" customFormat="1" ht="15">
      <c r="A30" s="6" t="s">
        <v>17</v>
      </c>
      <c r="B30" s="15"/>
      <c r="C30" s="15"/>
      <c r="D30" s="15"/>
      <c r="E30" s="15"/>
    </row>
    <row r="31" spans="1:5" s="6" customFormat="1" ht="15">
      <c r="A31" s="6" t="s">
        <v>37</v>
      </c>
      <c r="B31" s="15">
        <v>-184827</v>
      </c>
      <c r="C31" s="15">
        <v>-404414</v>
      </c>
      <c r="D31" s="7">
        <v>-4412991</v>
      </c>
      <c r="E31" s="15">
        <v>-7339523</v>
      </c>
    </row>
    <row r="32" spans="1:5" s="6" customFormat="1" ht="15">
      <c r="A32" s="6" t="s">
        <v>38</v>
      </c>
      <c r="B32" s="7">
        <v>126584</v>
      </c>
      <c r="C32" s="7">
        <v>112489</v>
      </c>
      <c r="D32" s="7">
        <v>44097</v>
      </c>
      <c r="E32" s="7">
        <v>-361167</v>
      </c>
    </row>
    <row r="33" spans="2:5" s="6" customFormat="1" ht="15">
      <c r="B33" s="7"/>
      <c r="C33" s="7"/>
      <c r="D33" s="7"/>
      <c r="E33" s="7"/>
    </row>
    <row r="34" spans="2:5" s="6" customFormat="1" ht="15.75" thickBot="1">
      <c r="B34" s="8">
        <f>SUM(B30:B32)</f>
        <v>-58243</v>
      </c>
      <c r="C34" s="8">
        <f>SUM(C30:C32)</f>
        <v>-291925</v>
      </c>
      <c r="D34" s="8">
        <f>SUM(D30:D32)</f>
        <v>-4368894</v>
      </c>
      <c r="E34" s="8">
        <f>SUM(E30:E32)</f>
        <v>-7700690</v>
      </c>
    </row>
    <row r="35" spans="2:5" s="6" customFormat="1" ht="15.75" thickTop="1">
      <c r="B35" s="19"/>
      <c r="C35" s="19"/>
      <c r="D35" s="19"/>
      <c r="E35" s="19">
        <f>IF(E28&lt;&gt;E34,"CHECK","")</f>
      </c>
    </row>
    <row r="36" spans="1:5" s="6" customFormat="1" ht="15">
      <c r="A36" s="6" t="s">
        <v>6</v>
      </c>
      <c r="B36" s="14">
        <f>((B31/BalanceSheet!B32)*100)/2</f>
        <v>-0.1461019481366423</v>
      </c>
      <c r="C36" s="14">
        <v>-0.32</v>
      </c>
      <c r="D36" s="14">
        <f>(D31/BalanceSheet!B32*100)/2</f>
        <v>-3.4883787661406025</v>
      </c>
      <c r="E36" s="14">
        <v>-5.8</v>
      </c>
    </row>
    <row r="37" spans="1:5" s="6" customFormat="1" ht="15">
      <c r="A37" s="6" t="s">
        <v>7</v>
      </c>
      <c r="B37" s="16">
        <f>B36</f>
        <v>-0.1461019481366423</v>
      </c>
      <c r="C37" s="16">
        <f>C36</f>
        <v>-0.32</v>
      </c>
      <c r="D37" s="16">
        <f>D36</f>
        <v>-3.4883787661406025</v>
      </c>
      <c r="E37" s="16">
        <f>E36</f>
        <v>-5.8</v>
      </c>
    </row>
    <row r="38" spans="2:5" s="6" customFormat="1" ht="15">
      <c r="B38" s="16"/>
      <c r="C38" s="38"/>
      <c r="D38" s="16"/>
      <c r="E38" s="16"/>
    </row>
    <row r="39" spans="2:5" s="6" customFormat="1" ht="15">
      <c r="B39" s="16"/>
      <c r="C39" s="38"/>
      <c r="D39" s="16"/>
      <c r="E39" s="16"/>
    </row>
    <row r="40" spans="2:5" s="6" customFormat="1" ht="15">
      <c r="B40" s="16"/>
      <c r="C40" s="38"/>
      <c r="D40" s="16"/>
      <c r="E40" s="16"/>
    </row>
    <row r="41" spans="2:5" s="6" customFormat="1" ht="15">
      <c r="B41" s="16"/>
      <c r="C41" s="38"/>
      <c r="D41" s="16"/>
      <c r="E41" s="16"/>
    </row>
    <row r="42" spans="2:5" s="6" customFormat="1" ht="15">
      <c r="B42" s="16"/>
      <c r="C42" s="38"/>
      <c r="D42" s="16"/>
      <c r="E42" s="16"/>
    </row>
    <row r="43" spans="2:5" s="6" customFormat="1" ht="15">
      <c r="B43" s="16"/>
      <c r="C43" s="38"/>
      <c r="D43" s="16"/>
      <c r="E43" s="16"/>
    </row>
    <row r="44" spans="2:5" s="6" customFormat="1" ht="15">
      <c r="B44" s="16"/>
      <c r="C44" s="38"/>
      <c r="D44" s="16"/>
      <c r="E44" s="16"/>
    </row>
    <row r="45" spans="2:5" s="6" customFormat="1" ht="15">
      <c r="B45" s="16"/>
      <c r="C45" s="38"/>
      <c r="D45" s="16"/>
      <c r="E45" s="16"/>
    </row>
    <row r="46" spans="2:5" s="6" customFormat="1" ht="15">
      <c r="B46" s="16"/>
      <c r="C46" s="38"/>
      <c r="D46" s="16"/>
      <c r="E46" s="16"/>
    </row>
    <row r="47" spans="2:5" s="6" customFormat="1" ht="15">
      <c r="B47" s="16"/>
      <c r="C47" s="38"/>
      <c r="D47" s="16"/>
      <c r="E47" s="16"/>
    </row>
    <row r="48" spans="2:5" s="6" customFormat="1" ht="15">
      <c r="B48" s="16"/>
      <c r="C48" s="38"/>
      <c r="D48" s="16"/>
      <c r="E48" s="16"/>
    </row>
    <row r="49" spans="1:5" s="91" customFormat="1" ht="12.75">
      <c r="A49" s="89" t="s">
        <v>91</v>
      </c>
      <c r="B49" s="89"/>
      <c r="C49" s="89"/>
      <c r="D49" s="89"/>
      <c r="E49" s="89"/>
    </row>
    <row r="50" spans="1:5" s="91" customFormat="1" ht="12.75">
      <c r="A50" s="89" t="s">
        <v>97</v>
      </c>
      <c r="B50" s="89"/>
      <c r="C50" s="89"/>
      <c r="D50" s="89"/>
      <c r="E50" s="89"/>
    </row>
    <row r="51" spans="2:5" ht="15.75">
      <c r="B51" s="2"/>
      <c r="D51" s="2"/>
      <c r="E51" s="2"/>
    </row>
    <row r="52" spans="2:5" ht="15.75">
      <c r="B52" s="2"/>
      <c r="D52" s="2"/>
      <c r="E52" s="2"/>
    </row>
    <row r="53" spans="2:5" ht="15.75">
      <c r="B53" s="2"/>
      <c r="D53" s="2"/>
      <c r="E53" s="2"/>
    </row>
    <row r="54" spans="2:5" ht="15.75">
      <c r="B54" s="2"/>
      <c r="D54" s="2"/>
      <c r="E54" s="2"/>
    </row>
  </sheetData>
  <mergeCells count="5">
    <mergeCell ref="A1:E1"/>
    <mergeCell ref="A2:E2"/>
    <mergeCell ref="A3:E3"/>
    <mergeCell ref="B7:C7"/>
    <mergeCell ref="D7:E7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workbookViewId="0" topLeftCell="A19">
      <selection activeCell="B37" sqref="B37"/>
    </sheetView>
  </sheetViews>
  <sheetFormatPr defaultColWidth="9.33203125" defaultRowHeight="12.75"/>
  <cols>
    <col min="1" max="1" width="59.5" style="6" customWidth="1"/>
    <col min="2" max="2" width="17.83203125" style="6" customWidth="1"/>
    <col min="3" max="3" width="4.83203125" style="45" customWidth="1"/>
    <col min="4" max="4" width="15.83203125" style="6" customWidth="1"/>
    <col min="5" max="16384" width="9.33203125" style="6" customWidth="1"/>
  </cols>
  <sheetData>
    <row r="1" spans="1:4" ht="15">
      <c r="A1" s="99" t="str">
        <f>IncomeStatement!A1</f>
        <v>UDS CAPITAL BERHAD (502246-P)</v>
      </c>
      <c r="B1" s="99"/>
      <c r="C1" s="99"/>
      <c r="D1" s="99"/>
    </row>
    <row r="2" spans="1:4" ht="15">
      <c r="A2" s="99" t="s">
        <v>8</v>
      </c>
      <c r="B2" s="99"/>
      <c r="C2" s="99"/>
      <c r="D2" s="99"/>
    </row>
    <row r="3" spans="1:4" ht="15">
      <c r="A3" s="99" t="s">
        <v>104</v>
      </c>
      <c r="B3" s="99"/>
      <c r="C3" s="99"/>
      <c r="D3" s="99"/>
    </row>
    <row r="4" spans="1:4" ht="13.5" customHeight="1">
      <c r="A4" s="9"/>
      <c r="B4" s="9"/>
      <c r="C4" s="9"/>
      <c r="D4" s="9"/>
    </row>
    <row r="5" spans="1:4" ht="15">
      <c r="A5" s="40"/>
      <c r="B5" s="9" t="s">
        <v>57</v>
      </c>
      <c r="C5" s="62"/>
      <c r="D5" s="9" t="s">
        <v>58</v>
      </c>
    </row>
    <row r="6" spans="2:4" ht="13.5" customHeight="1">
      <c r="B6" s="9" t="s">
        <v>0</v>
      </c>
      <c r="C6" s="21"/>
      <c r="D6" s="9" t="s">
        <v>0</v>
      </c>
    </row>
    <row r="7" spans="2:4" ht="13.5" customHeight="1">
      <c r="B7" s="63" t="str">
        <f>IncomeStatement!B8</f>
        <v>31.08.2009</v>
      </c>
      <c r="C7" s="64"/>
      <c r="D7" s="63" t="s">
        <v>98</v>
      </c>
    </row>
    <row r="8" spans="2:4" ht="13.5" customHeight="1">
      <c r="B8" s="63"/>
      <c r="C8" s="64"/>
      <c r="D8" s="63"/>
    </row>
    <row r="9" spans="2:4" ht="13.5" customHeight="1">
      <c r="B9" s="9" t="s">
        <v>9</v>
      </c>
      <c r="C9" s="21"/>
      <c r="D9" s="9" t="s">
        <v>9</v>
      </c>
    </row>
    <row r="10" spans="1:4" ht="13.5" customHeight="1">
      <c r="A10" s="41" t="s">
        <v>18</v>
      </c>
      <c r="B10" s="42"/>
      <c r="C10" s="42"/>
      <c r="D10" s="42"/>
    </row>
    <row r="11" spans="1:4" ht="13.5" customHeight="1">
      <c r="A11" s="4" t="s">
        <v>19</v>
      </c>
      <c r="B11" s="81"/>
      <c r="C11" s="42"/>
      <c r="D11" s="42"/>
    </row>
    <row r="12" spans="1:4" ht="13.5" customHeight="1">
      <c r="A12" s="6" t="s">
        <v>39</v>
      </c>
      <c r="B12" s="35">
        <v>46023772</v>
      </c>
      <c r="C12" s="37"/>
      <c r="D12" s="35">
        <v>45504932</v>
      </c>
    </row>
    <row r="13" spans="1:4" ht="13.5" customHeight="1">
      <c r="A13" s="6" t="s">
        <v>94</v>
      </c>
      <c r="B13" s="35">
        <v>2322445</v>
      </c>
      <c r="C13" s="37"/>
      <c r="D13" s="35">
        <v>2350245</v>
      </c>
    </row>
    <row r="14" spans="1:4" ht="13.5" customHeight="1">
      <c r="A14" s="6" t="s">
        <v>40</v>
      </c>
      <c r="B14" s="35">
        <v>3437000</v>
      </c>
      <c r="C14" s="37"/>
      <c r="D14" s="35">
        <v>3929984</v>
      </c>
    </row>
    <row r="15" spans="1:4" ht="13.5" customHeight="1">
      <c r="A15" s="6" t="s">
        <v>41</v>
      </c>
      <c r="B15" s="35">
        <v>1523475</v>
      </c>
      <c r="C15" s="37"/>
      <c r="D15" s="35">
        <v>1523475</v>
      </c>
    </row>
    <row r="16" spans="2:4" ht="7.5" customHeight="1">
      <c r="B16" s="36"/>
      <c r="C16" s="37"/>
      <c r="D16" s="36"/>
    </row>
    <row r="17" spans="2:4" ht="13.5" customHeight="1">
      <c r="B17" s="44">
        <f>SUM(B12:B15)</f>
        <v>53306692</v>
      </c>
      <c r="C17" s="37"/>
      <c r="D17" s="44">
        <f>SUM(D12:D15)</f>
        <v>53308636</v>
      </c>
    </row>
    <row r="18" spans="2:4" ht="13.5" customHeight="1">
      <c r="B18" s="35"/>
      <c r="C18" s="37"/>
      <c r="D18" s="35"/>
    </row>
    <row r="19" spans="1:4" ht="13.5" customHeight="1">
      <c r="A19" s="4" t="s">
        <v>20</v>
      </c>
      <c r="B19" s="37"/>
      <c r="C19" s="37"/>
      <c r="D19" s="37"/>
    </row>
    <row r="20" spans="1:4" ht="13.5" customHeight="1">
      <c r="A20" s="6" t="s">
        <v>10</v>
      </c>
      <c r="B20" s="37">
        <v>22352317</v>
      </c>
      <c r="C20" s="37"/>
      <c r="D20" s="37">
        <v>38065193</v>
      </c>
    </row>
    <row r="21" spans="1:4" ht="13.5" customHeight="1">
      <c r="A21" s="6" t="s">
        <v>75</v>
      </c>
      <c r="B21" s="37">
        <f>15601208+9183035</f>
        <v>24784243</v>
      </c>
      <c r="C21" s="37"/>
      <c r="D21" s="37">
        <f>26041902+7333562+1</f>
        <v>33375465</v>
      </c>
    </row>
    <row r="22" spans="1:4" ht="13.5" customHeight="1">
      <c r="A22" s="6" t="s">
        <v>42</v>
      </c>
      <c r="B22" s="37">
        <v>1003658</v>
      </c>
      <c r="C22" s="37"/>
      <c r="D22" s="37">
        <v>1182693</v>
      </c>
    </row>
    <row r="23" spans="1:4" ht="13.5" customHeight="1">
      <c r="A23" s="6" t="s">
        <v>44</v>
      </c>
      <c r="B23" s="37">
        <v>2822136</v>
      </c>
      <c r="C23" s="37"/>
      <c r="D23" s="37">
        <v>2738112</v>
      </c>
    </row>
    <row r="24" spans="1:4" ht="13.5" customHeight="1">
      <c r="A24" s="6" t="s">
        <v>43</v>
      </c>
      <c r="B24" s="37">
        <v>5750268</v>
      </c>
      <c r="C24" s="37"/>
      <c r="D24" s="37">
        <v>4644619</v>
      </c>
    </row>
    <row r="25" spans="2:4" ht="7.5" customHeight="1">
      <c r="B25" s="36"/>
      <c r="C25" s="37"/>
      <c r="D25" s="46"/>
    </row>
    <row r="26" spans="2:4" ht="13.5" customHeight="1">
      <c r="B26" s="44">
        <f>SUM(B20:B24)</f>
        <v>56712622</v>
      </c>
      <c r="C26" s="37"/>
      <c r="D26" s="44">
        <f>SUM(D20:D24)</f>
        <v>80006082</v>
      </c>
    </row>
    <row r="27" spans="2:4" ht="13.5" customHeight="1">
      <c r="B27" s="36"/>
      <c r="C27" s="37"/>
      <c r="D27" s="36"/>
    </row>
    <row r="28" spans="1:4" ht="13.5" customHeight="1" thickBot="1">
      <c r="A28" s="41" t="s">
        <v>21</v>
      </c>
      <c r="B28" s="48">
        <f>B17+B26</f>
        <v>110019314</v>
      </c>
      <c r="C28" s="43"/>
      <c r="D28" s="48">
        <f>D17+D26</f>
        <v>133314718</v>
      </c>
    </row>
    <row r="29" spans="2:4" ht="13.5" customHeight="1" thickTop="1">
      <c r="B29" s="37"/>
      <c r="C29" s="37"/>
      <c r="D29" s="37"/>
    </row>
    <row r="30" spans="1:4" ht="13.5" customHeight="1">
      <c r="A30" s="41" t="s">
        <v>22</v>
      </c>
      <c r="B30" s="37"/>
      <c r="C30" s="37"/>
      <c r="D30" s="37"/>
    </row>
    <row r="31" spans="1:4" ht="13.5" customHeight="1">
      <c r="A31" s="4" t="s">
        <v>45</v>
      </c>
      <c r="B31" s="37"/>
      <c r="C31" s="37"/>
      <c r="D31" s="37"/>
    </row>
    <row r="32" spans="1:4" ht="13.5" customHeight="1">
      <c r="A32" s="6" t="s">
        <v>46</v>
      </c>
      <c r="B32" s="37">
        <v>63252750</v>
      </c>
      <c r="C32" s="37"/>
      <c r="D32" s="37">
        <v>63252750</v>
      </c>
    </row>
    <row r="33" spans="1:4" ht="13.5" customHeight="1">
      <c r="A33" s="6" t="s">
        <v>47</v>
      </c>
      <c r="B33" s="37">
        <v>12494536</v>
      </c>
      <c r="C33" s="37"/>
      <c r="D33" s="37">
        <v>12494536</v>
      </c>
    </row>
    <row r="34" spans="1:4" ht="13.5" customHeight="1">
      <c r="A34" s="6" t="s">
        <v>48</v>
      </c>
      <c r="B34" s="50">
        <f>Equity!E30</f>
        <v>-19451269</v>
      </c>
      <c r="C34" s="37"/>
      <c r="D34" s="50">
        <v>-15038278</v>
      </c>
    </row>
    <row r="35" spans="2:4" ht="7.5" customHeight="1">
      <c r="B35" s="37"/>
      <c r="C35" s="37"/>
      <c r="D35" s="37"/>
    </row>
    <row r="36" spans="2:4" ht="13.5" customHeight="1">
      <c r="B36" s="37">
        <f>SUM(B32:B34)</f>
        <v>56296017</v>
      </c>
      <c r="C36" s="37"/>
      <c r="D36" s="37">
        <f>SUM(D32:D34)</f>
        <v>60709008</v>
      </c>
    </row>
    <row r="37" spans="1:4" ht="13.5" customHeight="1">
      <c r="A37" s="6" t="s">
        <v>38</v>
      </c>
      <c r="B37" s="37">
        <f>2552673+1</f>
        <v>2552674</v>
      </c>
      <c r="C37" s="37"/>
      <c r="D37" s="37">
        <v>2494577</v>
      </c>
    </row>
    <row r="38" spans="2:4" ht="7.5" customHeight="1">
      <c r="B38" s="36"/>
      <c r="C38" s="37"/>
      <c r="D38" s="36"/>
    </row>
    <row r="39" spans="1:4" ht="13.5" customHeight="1">
      <c r="A39" s="4" t="s">
        <v>23</v>
      </c>
      <c r="B39" s="47">
        <f>SUM(B36:B37)</f>
        <v>58848691</v>
      </c>
      <c r="C39" s="43"/>
      <c r="D39" s="47">
        <f>SUM(D36:D37)</f>
        <v>63203585</v>
      </c>
    </row>
    <row r="40" spans="2:4" ht="13.5" customHeight="1">
      <c r="B40" s="37"/>
      <c r="C40" s="37"/>
      <c r="D40" s="37"/>
    </row>
    <row r="41" spans="1:4" ht="14.25" customHeight="1">
      <c r="A41" s="4" t="s">
        <v>76</v>
      </c>
      <c r="B41" s="37"/>
      <c r="C41" s="37"/>
      <c r="D41" s="37"/>
    </row>
    <row r="42" spans="1:4" ht="13.5" customHeight="1">
      <c r="A42" s="4" t="s">
        <v>24</v>
      </c>
      <c r="B42" s="37"/>
      <c r="C42" s="37"/>
      <c r="D42" s="37"/>
    </row>
    <row r="43" spans="1:4" ht="13.5" customHeight="1">
      <c r="A43" s="6" t="s">
        <v>49</v>
      </c>
      <c r="B43" s="37">
        <v>3148172</v>
      </c>
      <c r="C43" s="37"/>
      <c r="D43" s="37">
        <v>4245983</v>
      </c>
    </row>
    <row r="44" spans="1:4" ht="13.5" customHeight="1">
      <c r="A44" s="6" t="s">
        <v>50</v>
      </c>
      <c r="B44" s="37">
        <v>108618</v>
      </c>
      <c r="C44" s="37"/>
      <c r="D44" s="37">
        <v>112351</v>
      </c>
    </row>
    <row r="45" spans="2:4" ht="7.5" customHeight="1">
      <c r="B45" s="36"/>
      <c r="C45" s="37"/>
      <c r="D45" s="36"/>
    </row>
    <row r="46" spans="2:4" ht="13.5" customHeight="1">
      <c r="B46" s="44">
        <f>SUM(B43:B44)</f>
        <v>3256790</v>
      </c>
      <c r="C46" s="37"/>
      <c r="D46" s="44">
        <f>SUM(D43:D44)</f>
        <v>4358334</v>
      </c>
    </row>
    <row r="47" spans="1:4" ht="13.5" customHeight="1">
      <c r="A47" s="4" t="s">
        <v>25</v>
      </c>
      <c r="B47" s="37"/>
      <c r="C47" s="37"/>
      <c r="D47" s="37"/>
    </row>
    <row r="48" spans="1:4" ht="13.5" customHeight="1">
      <c r="A48" s="6" t="s">
        <v>77</v>
      </c>
      <c r="B48" s="37">
        <f>13544801+5124612+3</f>
        <v>18669416</v>
      </c>
      <c r="C48" s="37"/>
      <c r="D48" s="37">
        <v>20583260</v>
      </c>
    </row>
    <row r="49" spans="1:4" ht="13.5" customHeight="1">
      <c r="A49" s="6" t="s">
        <v>51</v>
      </c>
      <c r="B49" s="37">
        <v>17103</v>
      </c>
      <c r="C49" s="37"/>
      <c r="D49" s="37">
        <v>119763</v>
      </c>
    </row>
    <row r="50" spans="1:4" ht="13.5" customHeight="1">
      <c r="A50" s="6" t="s">
        <v>52</v>
      </c>
      <c r="B50" s="37">
        <v>29227314</v>
      </c>
      <c r="C50" s="37"/>
      <c r="D50" s="37">
        <v>45049776</v>
      </c>
    </row>
    <row r="51" spans="2:4" ht="7.5" customHeight="1">
      <c r="B51" s="36"/>
      <c r="C51" s="37"/>
      <c r="D51" s="36"/>
    </row>
    <row r="52" spans="2:4" ht="13.5" customHeight="1">
      <c r="B52" s="44">
        <f>SUM(B48:B50)</f>
        <v>47913833</v>
      </c>
      <c r="C52" s="37"/>
      <c r="D52" s="44">
        <f>SUM(D48:D50)</f>
        <v>65752799</v>
      </c>
    </row>
    <row r="53" spans="2:4" ht="7.5" customHeight="1">
      <c r="B53" s="37"/>
      <c r="C53" s="37"/>
      <c r="D53" s="37"/>
    </row>
    <row r="54" spans="1:4" ht="13.5" customHeight="1">
      <c r="A54" s="4" t="s">
        <v>26</v>
      </c>
      <c r="B54" s="43">
        <f>B46+B52</f>
        <v>51170623</v>
      </c>
      <c r="C54" s="43"/>
      <c r="D54" s="43">
        <f>D46+D52</f>
        <v>70111133</v>
      </c>
    </row>
    <row r="55" spans="2:4" ht="7.5" customHeight="1">
      <c r="B55" s="36"/>
      <c r="C55" s="37"/>
      <c r="D55" s="36"/>
    </row>
    <row r="56" spans="1:4" ht="13.5" customHeight="1" thickBot="1">
      <c r="A56" s="41" t="s">
        <v>27</v>
      </c>
      <c r="B56" s="48">
        <f>B39+B54</f>
        <v>110019314</v>
      </c>
      <c r="C56" s="43"/>
      <c r="D56" s="48">
        <f>D39+D54</f>
        <v>133314718</v>
      </c>
    </row>
    <row r="57" spans="1:4" ht="13.5" customHeight="1" thickTop="1">
      <c r="A57" s="41"/>
      <c r="B57" s="43"/>
      <c r="C57" s="43"/>
      <c r="D57" s="43"/>
    </row>
    <row r="58" spans="1:4" ht="13.5" customHeight="1">
      <c r="A58" s="4"/>
      <c r="B58" s="80">
        <f>IF(B28&lt;&gt;B56,"CHECK","")</f>
      </c>
      <c r="C58" s="43"/>
      <c r="D58" s="43"/>
    </row>
    <row r="59" spans="1:4" s="91" customFormat="1" ht="12.75">
      <c r="A59" s="89" t="s">
        <v>90</v>
      </c>
      <c r="B59" s="89"/>
      <c r="C59" s="89"/>
      <c r="D59" s="89"/>
    </row>
    <row r="60" spans="1:4" s="91" customFormat="1" ht="12.75">
      <c r="A60" s="89" t="s">
        <v>102</v>
      </c>
      <c r="B60" s="89"/>
      <c r="C60" s="89"/>
      <c r="D60" s="89"/>
    </row>
  </sheetData>
  <mergeCells count="3">
    <mergeCell ref="A1:D1"/>
    <mergeCell ref="A2:D2"/>
    <mergeCell ref="A3:D3"/>
  </mergeCells>
  <printOptions horizontalCentered="1"/>
  <pageMargins left="0.82" right="0.52" top="0.5" bottom="0.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1">
      <selection activeCell="A24" sqref="A24"/>
    </sheetView>
  </sheetViews>
  <sheetFormatPr defaultColWidth="9.33203125" defaultRowHeight="15" customHeight="1"/>
  <cols>
    <col min="1" max="1" width="41.16015625" style="6" customWidth="1"/>
    <col min="2" max="2" width="15.5" style="6" customWidth="1"/>
    <col min="3" max="3" width="17" style="6" customWidth="1"/>
    <col min="4" max="4" width="14.16015625" style="6" customWidth="1"/>
    <col min="5" max="5" width="19.66015625" style="6" customWidth="1"/>
    <col min="6" max="6" width="16.83203125" style="6" customWidth="1"/>
    <col min="7" max="7" width="15.5" style="6" customWidth="1"/>
    <col min="8" max="8" width="15.83203125" style="6" customWidth="1"/>
    <col min="9" max="9" width="2.83203125" style="6" customWidth="1"/>
    <col min="10" max="10" width="11.16015625" style="6" bestFit="1" customWidth="1"/>
    <col min="11" max="16384" width="9.33203125" style="6" customWidth="1"/>
  </cols>
  <sheetData>
    <row r="1" spans="1:9" ht="15" customHeight="1">
      <c r="A1" s="99" t="str">
        <f>IncomeStatement!A1</f>
        <v>UDS CAPITAL BERHAD (502246-P)</v>
      </c>
      <c r="B1" s="99"/>
      <c r="C1" s="99"/>
      <c r="D1" s="99"/>
      <c r="E1" s="99"/>
      <c r="F1" s="99"/>
      <c r="G1" s="99"/>
      <c r="H1" s="99"/>
      <c r="I1" s="99"/>
    </row>
    <row r="2" spans="1:9" ht="15" customHeight="1">
      <c r="A2" s="99" t="s">
        <v>13</v>
      </c>
      <c r="B2" s="99"/>
      <c r="C2" s="99"/>
      <c r="D2" s="99"/>
      <c r="E2" s="99"/>
      <c r="F2" s="99"/>
      <c r="G2" s="99"/>
      <c r="H2" s="99"/>
      <c r="I2" s="99"/>
    </row>
    <row r="3" spans="1:9" ht="15" customHeight="1">
      <c r="A3" s="99" t="str">
        <f>IncomeStatement!A3</f>
        <v>For The Quarter Ended 31 Aug 2009 - Unaudited</v>
      </c>
      <c r="B3" s="99"/>
      <c r="C3" s="99"/>
      <c r="D3" s="99"/>
      <c r="E3" s="99"/>
      <c r="F3" s="99"/>
      <c r="G3" s="99"/>
      <c r="H3" s="99"/>
      <c r="I3" s="99"/>
    </row>
    <row r="4" spans="1:4" ht="15" customHeight="1">
      <c r="A4" s="75"/>
      <c r="B4" s="75"/>
      <c r="C4" s="75"/>
      <c r="D4" s="75"/>
    </row>
    <row r="5" spans="1:9" ht="15" customHeight="1">
      <c r="A5" s="75"/>
      <c r="B5" s="101" t="s">
        <v>32</v>
      </c>
      <c r="C5" s="102"/>
      <c r="D5" s="102"/>
      <c r="E5" s="102"/>
      <c r="F5" s="103"/>
      <c r="G5" s="74"/>
      <c r="H5" s="74"/>
      <c r="I5" s="76"/>
    </row>
    <row r="6" spans="1:9" ht="15" customHeight="1">
      <c r="A6" s="75"/>
      <c r="B6" s="70"/>
      <c r="C6" s="71"/>
      <c r="D6" s="71"/>
      <c r="E6" s="71"/>
      <c r="F6" s="49"/>
      <c r="G6" s="45"/>
      <c r="H6" s="45"/>
      <c r="I6" s="49"/>
    </row>
    <row r="7" spans="2:9" ht="15" customHeight="1">
      <c r="B7" s="72"/>
      <c r="C7" s="100" t="s">
        <v>110</v>
      </c>
      <c r="D7" s="100"/>
      <c r="E7" s="73"/>
      <c r="F7" s="49"/>
      <c r="G7" s="45"/>
      <c r="H7" s="45"/>
      <c r="I7" s="49"/>
    </row>
    <row r="8" spans="2:9" s="13" customFormat="1" ht="15" customHeight="1">
      <c r="B8" s="65" t="s">
        <v>2</v>
      </c>
      <c r="C8" s="66" t="s">
        <v>2</v>
      </c>
      <c r="D8" s="66" t="s">
        <v>108</v>
      </c>
      <c r="E8" s="66" t="s">
        <v>99</v>
      </c>
      <c r="F8" s="67"/>
      <c r="G8" s="66" t="s">
        <v>15</v>
      </c>
      <c r="H8" s="66" t="s">
        <v>5</v>
      </c>
      <c r="I8" s="53"/>
    </row>
    <row r="9" spans="2:9" s="13" customFormat="1" ht="15" customHeight="1">
      <c r="B9" s="65" t="s">
        <v>3</v>
      </c>
      <c r="C9" s="66" t="s">
        <v>4</v>
      </c>
      <c r="D9" s="66" t="s">
        <v>109</v>
      </c>
      <c r="E9" s="66" t="s">
        <v>116</v>
      </c>
      <c r="F9" s="67" t="s">
        <v>5</v>
      </c>
      <c r="G9" s="66" t="s">
        <v>16</v>
      </c>
      <c r="H9" s="66" t="s">
        <v>30</v>
      </c>
      <c r="I9" s="53"/>
    </row>
    <row r="10" spans="2:9" s="13" customFormat="1" ht="15" customHeight="1">
      <c r="B10" s="65" t="s">
        <v>9</v>
      </c>
      <c r="C10" s="66" t="str">
        <f>B10</f>
        <v>RM</v>
      </c>
      <c r="D10" s="66" t="s">
        <v>9</v>
      </c>
      <c r="E10" s="66" t="str">
        <f>C10</f>
        <v>RM</v>
      </c>
      <c r="F10" s="67" t="s">
        <v>9</v>
      </c>
      <c r="G10" s="66" t="s">
        <v>9</v>
      </c>
      <c r="H10" s="66" t="str">
        <f>E10</f>
        <v>RM</v>
      </c>
      <c r="I10" s="53"/>
    </row>
    <row r="11" spans="2:9" s="13" customFormat="1" ht="15" customHeight="1">
      <c r="B11" s="20"/>
      <c r="C11" s="21"/>
      <c r="D11" s="21"/>
      <c r="E11" s="21"/>
      <c r="F11" s="22"/>
      <c r="G11" s="21"/>
      <c r="H11" s="21"/>
      <c r="I11" s="53"/>
    </row>
    <row r="12" spans="1:9" ht="15" customHeight="1">
      <c r="A12" s="6" t="s">
        <v>78</v>
      </c>
      <c r="B12" s="23">
        <v>63252750</v>
      </c>
      <c r="C12" s="15">
        <v>12494536</v>
      </c>
      <c r="D12" s="15">
        <v>0</v>
      </c>
      <c r="E12" s="15">
        <v>-7698755</v>
      </c>
      <c r="F12" s="24">
        <f>SUM(B12:E12)</f>
        <v>68048531</v>
      </c>
      <c r="G12" s="15">
        <v>2855744</v>
      </c>
      <c r="H12" s="15">
        <f>F12+G12</f>
        <v>70904275</v>
      </c>
      <c r="I12" s="49"/>
    </row>
    <row r="13" spans="2:9" ht="15" customHeight="1">
      <c r="B13" s="23"/>
      <c r="C13" s="15"/>
      <c r="D13" s="15"/>
      <c r="E13" s="15"/>
      <c r="F13" s="24"/>
      <c r="G13" s="15"/>
      <c r="H13" s="15"/>
      <c r="I13" s="49"/>
    </row>
    <row r="14" spans="1:9" ht="15" customHeight="1">
      <c r="A14" s="6" t="s">
        <v>117</v>
      </c>
      <c r="B14" s="23"/>
      <c r="C14" s="15"/>
      <c r="D14" s="15"/>
      <c r="E14" s="15"/>
      <c r="F14" s="24"/>
      <c r="G14" s="15"/>
      <c r="H14" s="15"/>
      <c r="I14" s="49"/>
    </row>
    <row r="15" spans="1:9" ht="15" customHeight="1">
      <c r="A15" s="6" t="s">
        <v>53</v>
      </c>
      <c r="B15" s="23"/>
      <c r="C15" s="15"/>
      <c r="D15" s="15"/>
      <c r="E15" s="15"/>
      <c r="F15" s="24"/>
      <c r="G15" s="15"/>
      <c r="H15" s="15"/>
      <c r="I15" s="49"/>
    </row>
    <row r="16" spans="1:9" ht="15" customHeight="1">
      <c r="A16" s="6" t="s">
        <v>95</v>
      </c>
      <c r="B16" s="23"/>
      <c r="C16" s="15"/>
      <c r="D16" s="15"/>
      <c r="E16" s="15">
        <f>IncomeStatement!E31</f>
        <v>-7339523</v>
      </c>
      <c r="F16" s="24">
        <f>SUM(B16:E16)</f>
        <v>-7339523</v>
      </c>
      <c r="G16" s="15">
        <f>IncomeStatement!E32</f>
        <v>-361167</v>
      </c>
      <c r="H16" s="15">
        <f>F16+G16</f>
        <v>-7700690</v>
      </c>
      <c r="I16" s="49"/>
    </row>
    <row r="17" spans="2:9" ht="15" customHeight="1">
      <c r="B17" s="23"/>
      <c r="C17" s="15"/>
      <c r="D17" s="15"/>
      <c r="E17" s="15"/>
      <c r="F17" s="24"/>
      <c r="G17" s="15"/>
      <c r="H17" s="15"/>
      <c r="I17" s="49"/>
    </row>
    <row r="18" spans="2:10" ht="15" customHeight="1">
      <c r="B18" s="23"/>
      <c r="C18" s="15"/>
      <c r="D18" s="15"/>
      <c r="E18" s="15"/>
      <c r="F18" s="24"/>
      <c r="G18" s="15"/>
      <c r="H18" s="15"/>
      <c r="I18" s="49"/>
      <c r="J18" s="7"/>
    </row>
    <row r="19" spans="1:9" ht="15" customHeight="1" thickBot="1">
      <c r="A19" s="4" t="s">
        <v>106</v>
      </c>
      <c r="B19" s="57">
        <f aca="true" t="shared" si="0" ref="B19:H19">SUM(B12:B18)</f>
        <v>63252750</v>
      </c>
      <c r="C19" s="8">
        <f t="shared" si="0"/>
        <v>12494536</v>
      </c>
      <c r="D19" s="8">
        <f t="shared" si="0"/>
        <v>0</v>
      </c>
      <c r="E19" s="8">
        <f t="shared" si="0"/>
        <v>-15038278</v>
      </c>
      <c r="F19" s="58">
        <f t="shared" si="0"/>
        <v>60709008</v>
      </c>
      <c r="G19" s="57">
        <f t="shared" si="0"/>
        <v>2494577</v>
      </c>
      <c r="H19" s="8">
        <f t="shared" si="0"/>
        <v>63203585</v>
      </c>
      <c r="I19" s="49"/>
    </row>
    <row r="20" spans="1:9" ht="15" customHeight="1" thickTop="1">
      <c r="A20" s="4"/>
      <c r="B20" s="25"/>
      <c r="C20" s="12"/>
      <c r="D20" s="12"/>
      <c r="E20" s="12"/>
      <c r="F20" s="26"/>
      <c r="G20" s="12"/>
      <c r="H20" s="12"/>
      <c r="I20" s="49"/>
    </row>
    <row r="21" spans="2:9" ht="15" customHeight="1">
      <c r="B21" s="23"/>
      <c r="C21" s="15"/>
      <c r="D21" s="15"/>
      <c r="E21" s="15"/>
      <c r="F21" s="24"/>
      <c r="G21" s="15"/>
      <c r="H21" s="15"/>
      <c r="I21" s="49"/>
    </row>
    <row r="22" spans="1:9" ht="15" customHeight="1">
      <c r="A22" s="6" t="s">
        <v>100</v>
      </c>
      <c r="B22" s="23">
        <v>63252750</v>
      </c>
      <c r="C22" s="15">
        <v>12494536</v>
      </c>
      <c r="D22" s="15">
        <v>0</v>
      </c>
      <c r="E22" s="15">
        <v>-15038278</v>
      </c>
      <c r="F22" s="24">
        <f>SUM(B22:E22)</f>
        <v>60709008</v>
      </c>
      <c r="G22" s="15">
        <v>2494577</v>
      </c>
      <c r="H22" s="15">
        <f>F22+G22</f>
        <v>63203585</v>
      </c>
      <c r="I22" s="49"/>
    </row>
    <row r="23" spans="2:9" ht="15" customHeight="1">
      <c r="B23" s="23"/>
      <c r="C23" s="15"/>
      <c r="D23" s="15"/>
      <c r="E23" s="15"/>
      <c r="F23" s="24"/>
      <c r="G23" s="15"/>
      <c r="H23" s="15"/>
      <c r="I23" s="49"/>
    </row>
    <row r="24" spans="1:9" ht="15" customHeight="1">
      <c r="A24" s="6" t="s">
        <v>69</v>
      </c>
      <c r="B24" s="23"/>
      <c r="C24" s="15"/>
      <c r="D24" s="15"/>
      <c r="E24" s="15"/>
      <c r="F24" s="24"/>
      <c r="G24" s="15"/>
      <c r="H24" s="15"/>
      <c r="I24" s="49"/>
    </row>
    <row r="25" spans="1:9" ht="15" customHeight="1">
      <c r="A25" s="6" t="s">
        <v>53</v>
      </c>
      <c r="B25" s="23"/>
      <c r="C25" s="15"/>
      <c r="D25" s="15"/>
      <c r="E25" s="15"/>
      <c r="F25" s="24"/>
      <c r="G25" s="15"/>
      <c r="H25" s="15"/>
      <c r="I25" s="49"/>
    </row>
    <row r="26" spans="1:9" ht="15" customHeight="1">
      <c r="A26" s="6" t="s">
        <v>95</v>
      </c>
      <c r="B26" s="23"/>
      <c r="C26" s="15"/>
      <c r="D26" s="15"/>
      <c r="E26" s="15">
        <f>IncomeStatement!D31</f>
        <v>-4412991</v>
      </c>
      <c r="F26" s="24">
        <f>SUM(B26:E26)</f>
        <v>-4412991</v>
      </c>
      <c r="G26" s="15">
        <f>IncomeStatement!D32</f>
        <v>44097</v>
      </c>
      <c r="H26" s="15">
        <f>F26+G26</f>
        <v>-4368894</v>
      </c>
      <c r="I26" s="49"/>
    </row>
    <row r="27" spans="2:9" ht="15" customHeight="1">
      <c r="B27" s="23"/>
      <c r="C27" s="15"/>
      <c r="D27" s="15"/>
      <c r="E27" s="15"/>
      <c r="F27" s="24"/>
      <c r="G27" s="15"/>
      <c r="H27" s="15"/>
      <c r="I27" s="49"/>
    </row>
    <row r="28" spans="1:9" ht="15" customHeight="1">
      <c r="A28" s="6" t="s">
        <v>111</v>
      </c>
      <c r="B28" s="23"/>
      <c r="C28" s="15"/>
      <c r="D28" s="15"/>
      <c r="E28" s="15"/>
      <c r="F28" s="24"/>
      <c r="G28" s="15">
        <v>14000</v>
      </c>
      <c r="H28" s="15">
        <f>F28+G28</f>
        <v>14000</v>
      </c>
      <c r="I28" s="49"/>
    </row>
    <row r="29" spans="2:9" ht="15" customHeight="1">
      <c r="B29" s="23"/>
      <c r="C29" s="15"/>
      <c r="D29" s="15"/>
      <c r="E29" s="15"/>
      <c r="F29" s="24"/>
      <c r="G29" s="15"/>
      <c r="H29" s="15"/>
      <c r="I29" s="49"/>
    </row>
    <row r="30" spans="1:9" ht="15" customHeight="1" thickBot="1">
      <c r="A30" s="4" t="s">
        <v>107</v>
      </c>
      <c r="B30" s="57">
        <f aca="true" t="shared" si="1" ref="B30:H30">SUM(B22:B29)</f>
        <v>63252750</v>
      </c>
      <c r="C30" s="8">
        <f t="shared" si="1"/>
        <v>12494536</v>
      </c>
      <c r="D30" s="8">
        <f t="shared" si="1"/>
        <v>0</v>
      </c>
      <c r="E30" s="8">
        <f t="shared" si="1"/>
        <v>-19451269</v>
      </c>
      <c r="F30" s="58">
        <f t="shared" si="1"/>
        <v>56296017</v>
      </c>
      <c r="G30" s="8">
        <f t="shared" si="1"/>
        <v>2552674</v>
      </c>
      <c r="H30" s="8">
        <f t="shared" si="1"/>
        <v>58848691</v>
      </c>
      <c r="I30" s="49"/>
    </row>
    <row r="31" spans="1:9" ht="15" customHeight="1" thickTop="1">
      <c r="A31" s="4"/>
      <c r="B31" s="27"/>
      <c r="C31" s="28"/>
      <c r="D31" s="28"/>
      <c r="E31" s="28"/>
      <c r="F31" s="29"/>
      <c r="G31" s="28"/>
      <c r="H31" s="52"/>
      <c r="I31" s="54"/>
    </row>
    <row r="32" spans="1:8" ht="15" customHeight="1">
      <c r="A32" s="4"/>
      <c r="B32" s="12"/>
      <c r="C32" s="12"/>
      <c r="D32" s="12"/>
      <c r="E32" s="12"/>
      <c r="F32" s="51"/>
      <c r="G32" s="95">
        <f>IF(G30&lt;&gt;BalanceSheet!B37,"CHECK","")</f>
      </c>
      <c r="H32" s="51">
        <f>IF(H30&lt;&gt;BalanceSheet!B39,"CHECK","")</f>
      </c>
    </row>
    <row r="33" spans="1:8" ht="12.75" customHeight="1">
      <c r="A33" s="4"/>
      <c r="B33" s="12"/>
      <c r="C33" s="12"/>
      <c r="D33" s="12"/>
      <c r="E33" s="12"/>
      <c r="F33" s="51"/>
      <c r="G33" s="12"/>
      <c r="H33" s="51"/>
    </row>
    <row r="34" spans="1:8" s="91" customFormat="1" ht="12.75" customHeight="1">
      <c r="A34" s="91" t="s">
        <v>92</v>
      </c>
      <c r="B34" s="90"/>
      <c r="C34" s="92"/>
      <c r="D34" s="92"/>
      <c r="E34" s="93"/>
      <c r="F34" s="90"/>
      <c r="G34" s="90"/>
      <c r="H34" s="93"/>
    </row>
    <row r="35" spans="1:7" s="91" customFormat="1" ht="12.75" customHeight="1">
      <c r="A35" s="91" t="s">
        <v>101</v>
      </c>
      <c r="B35" s="90"/>
      <c r="C35" s="92"/>
      <c r="D35" s="92"/>
      <c r="E35" s="93"/>
      <c r="F35" s="90"/>
      <c r="G35" s="90"/>
    </row>
    <row r="36" spans="2:8" ht="15" customHeight="1">
      <c r="B36" s="7"/>
      <c r="C36" s="15"/>
      <c r="D36" s="15"/>
      <c r="E36" s="35"/>
      <c r="F36" s="7"/>
      <c r="G36" s="7"/>
      <c r="H36" s="96"/>
    </row>
    <row r="37" spans="1:8" ht="15" customHeight="1">
      <c r="A37" s="4"/>
      <c r="B37" s="12"/>
      <c r="C37" s="12"/>
      <c r="D37" s="12"/>
      <c r="E37" s="12"/>
      <c r="F37" s="12"/>
      <c r="G37" s="12"/>
      <c r="H37" s="12"/>
    </row>
    <row r="38" spans="1:8" ht="15" customHeight="1">
      <c r="A38" s="4"/>
      <c r="B38" s="12"/>
      <c r="C38" s="12"/>
      <c r="D38" s="12"/>
      <c r="E38" s="12"/>
      <c r="F38" s="12"/>
      <c r="G38" s="12"/>
      <c r="H38" s="12"/>
    </row>
    <row r="39" spans="1:8" ht="15" customHeight="1">
      <c r="A39" s="4"/>
      <c r="B39" s="12"/>
      <c r="C39" s="12"/>
      <c r="D39" s="12"/>
      <c r="E39" s="12"/>
      <c r="F39" s="12"/>
      <c r="G39" s="12"/>
      <c r="H39" s="12"/>
    </row>
    <row r="40" ht="15" customHeight="1">
      <c r="H40" s="7"/>
    </row>
  </sheetData>
  <mergeCells count="5">
    <mergeCell ref="C7:D7"/>
    <mergeCell ref="B5:F5"/>
    <mergeCell ref="A1:I1"/>
    <mergeCell ref="A2:I2"/>
    <mergeCell ref="A3:I3"/>
  </mergeCells>
  <printOptions horizontalCentered="1" verticalCentered="1"/>
  <pageMargins left="0.25" right="0.25" top="0.25" bottom="0.5" header="0.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22">
      <selection activeCell="B14" sqref="B14"/>
    </sheetView>
  </sheetViews>
  <sheetFormatPr defaultColWidth="9.33203125" defaultRowHeight="12.75"/>
  <cols>
    <col min="1" max="1" width="65" style="6" customWidth="1"/>
    <col min="2" max="2" width="14.5" style="6" customWidth="1"/>
    <col min="3" max="3" width="4.5" style="6" customWidth="1"/>
    <col min="4" max="4" width="14.5" style="6" customWidth="1"/>
    <col min="5" max="16384" width="9.33203125" style="6" customWidth="1"/>
  </cols>
  <sheetData>
    <row r="1" spans="1:4" ht="15">
      <c r="A1" s="99" t="s">
        <v>59</v>
      </c>
      <c r="B1" s="99"/>
      <c r="C1" s="99"/>
      <c r="D1" s="99"/>
    </row>
    <row r="2" spans="1:4" ht="15">
      <c r="A2" s="99" t="s">
        <v>11</v>
      </c>
      <c r="B2" s="99"/>
      <c r="C2" s="99"/>
      <c r="D2" s="99"/>
    </row>
    <row r="3" spans="1:4" ht="15">
      <c r="A3" s="99" t="str">
        <f>Equity!A3</f>
        <v>For The Quarter Ended 31 Aug 2009 - Unaudited</v>
      </c>
      <c r="B3" s="99"/>
      <c r="C3" s="99"/>
      <c r="D3" s="99"/>
    </row>
    <row r="4" spans="1:3" ht="15">
      <c r="A4" s="9"/>
      <c r="B4" s="9"/>
      <c r="C4" s="9"/>
    </row>
    <row r="5" spans="1:3" ht="15">
      <c r="A5" s="9"/>
      <c r="B5" s="9"/>
      <c r="C5" s="9"/>
    </row>
    <row r="6" spans="2:4" ht="15">
      <c r="B6" s="98" t="str">
        <f>IncomeStatement!D7</f>
        <v>CUMULATIVE QUARTERS</v>
      </c>
      <c r="C6" s="98"/>
      <c r="D6" s="98"/>
    </row>
    <row r="7" spans="2:4" ht="15">
      <c r="B7" s="68" t="str">
        <f>IncomeStatement!B8</f>
        <v>31.08.2009</v>
      </c>
      <c r="C7" s="69"/>
      <c r="D7" s="68" t="str">
        <f>IncomeStatement!E8</f>
        <v>31.08.2008</v>
      </c>
    </row>
    <row r="8" spans="2:4" ht="15">
      <c r="B8" s="69" t="s">
        <v>9</v>
      </c>
      <c r="C8" s="69"/>
      <c r="D8" s="69" t="s">
        <v>9</v>
      </c>
    </row>
    <row r="9" spans="2:4" ht="15">
      <c r="B9" s="55"/>
      <c r="C9" s="55"/>
      <c r="D9" s="55"/>
    </row>
    <row r="10" spans="1:4" ht="15">
      <c r="A10" s="6" t="s">
        <v>60</v>
      </c>
      <c r="B10" s="55"/>
      <c r="C10" s="55"/>
      <c r="D10" s="55"/>
    </row>
    <row r="11" spans="1:4" ht="15">
      <c r="A11" s="6" t="s">
        <v>70</v>
      </c>
      <c r="B11" s="55">
        <f>IncomeStatement!D24</f>
        <v>-4385294</v>
      </c>
      <c r="C11" s="55"/>
      <c r="D11" s="55">
        <f>IncomeStatement!E24</f>
        <v>-8705517</v>
      </c>
    </row>
    <row r="12" spans="2:4" ht="15">
      <c r="B12" s="55"/>
      <c r="C12" s="55"/>
      <c r="D12" s="55"/>
    </row>
    <row r="13" spans="1:4" ht="15">
      <c r="A13" s="6" t="s">
        <v>113</v>
      </c>
      <c r="B13" s="55"/>
      <c r="C13" s="55"/>
      <c r="D13" s="55"/>
    </row>
    <row r="14" spans="1:4" ht="15">
      <c r="A14" s="6" t="s">
        <v>61</v>
      </c>
      <c r="B14" s="55">
        <v>3689954</v>
      </c>
      <c r="C14" s="55"/>
      <c r="D14" s="55">
        <f>4095795</f>
        <v>4095795</v>
      </c>
    </row>
    <row r="15" spans="1:4" ht="15">
      <c r="A15" s="6" t="s">
        <v>62</v>
      </c>
      <c r="B15" s="56">
        <v>1342340</v>
      </c>
      <c r="C15" s="55"/>
      <c r="D15" s="56">
        <v>1830148</v>
      </c>
    </row>
    <row r="16" spans="2:4" ht="15">
      <c r="B16" s="55"/>
      <c r="C16" s="55"/>
      <c r="D16" s="55"/>
    </row>
    <row r="17" spans="1:4" ht="15">
      <c r="A17" s="6" t="s">
        <v>72</v>
      </c>
      <c r="B17" s="55">
        <f>SUM(B11:B16)</f>
        <v>647000</v>
      </c>
      <c r="C17" s="55"/>
      <c r="D17" s="55">
        <f>SUM(D11:D16)</f>
        <v>-2779574</v>
      </c>
    </row>
    <row r="18" spans="2:4" ht="15">
      <c r="B18" s="55"/>
      <c r="C18" s="55"/>
      <c r="D18" s="55"/>
    </row>
    <row r="19" spans="1:4" ht="15">
      <c r="A19" s="6" t="s">
        <v>63</v>
      </c>
      <c r="B19" s="55"/>
      <c r="C19" s="55"/>
      <c r="D19" s="55"/>
    </row>
    <row r="20" spans="1:4" ht="15">
      <c r="A20" s="6" t="s">
        <v>64</v>
      </c>
      <c r="B20" s="55">
        <f>15712877+7935365-5</f>
        <v>23648237</v>
      </c>
      <c r="C20" s="55"/>
      <c r="D20" s="55">
        <f>1414045-1108118</f>
        <v>305927</v>
      </c>
    </row>
    <row r="21" spans="1:4" ht="15">
      <c r="A21" s="6" t="s">
        <v>65</v>
      </c>
      <c r="B21" s="55">
        <v>-1911845</v>
      </c>
      <c r="C21" s="55"/>
      <c r="D21" s="55">
        <v>3312267</v>
      </c>
    </row>
    <row r="22" spans="1:4" ht="15">
      <c r="A22" s="6" t="s">
        <v>112</v>
      </c>
      <c r="B22" s="55">
        <f>365125-271732</f>
        <v>93393</v>
      </c>
      <c r="C22" s="55"/>
      <c r="D22" s="55">
        <v>799393</v>
      </c>
    </row>
    <row r="23" spans="1:4" ht="15">
      <c r="A23" s="6" t="s">
        <v>66</v>
      </c>
      <c r="B23" s="56">
        <v>-1465637</v>
      </c>
      <c r="C23" s="55"/>
      <c r="D23" s="56">
        <v>-2026933</v>
      </c>
    </row>
    <row r="24" spans="2:4" ht="15">
      <c r="B24" s="55"/>
      <c r="C24" s="55"/>
      <c r="D24" s="55"/>
    </row>
    <row r="25" spans="1:4" ht="15">
      <c r="A25" s="6" t="s">
        <v>73</v>
      </c>
      <c r="B25" s="55">
        <f>SUM(B17:B24)</f>
        <v>21011148</v>
      </c>
      <c r="C25" s="55"/>
      <c r="D25" s="55">
        <f>SUM(D17:D24)</f>
        <v>-388920</v>
      </c>
    </row>
    <row r="26" spans="2:4" ht="15">
      <c r="B26" s="55"/>
      <c r="C26" s="55"/>
      <c r="D26" s="55"/>
    </row>
    <row r="27" spans="1:4" ht="15">
      <c r="A27" s="6" t="s">
        <v>74</v>
      </c>
      <c r="B27" s="55">
        <v>-2962237</v>
      </c>
      <c r="C27" s="55"/>
      <c r="D27" s="55">
        <v>-347149</v>
      </c>
    </row>
    <row r="28" spans="2:4" ht="15">
      <c r="B28" s="55"/>
      <c r="C28" s="55"/>
      <c r="D28" s="55"/>
    </row>
    <row r="29" spans="1:4" ht="15">
      <c r="A29" s="6" t="s">
        <v>54</v>
      </c>
      <c r="B29" s="56">
        <v>-16966351</v>
      </c>
      <c r="C29" s="55"/>
      <c r="D29" s="56">
        <v>-1803344</v>
      </c>
    </row>
    <row r="30" spans="2:4" ht="15">
      <c r="B30" s="55"/>
      <c r="C30" s="55"/>
      <c r="D30" s="55"/>
    </row>
    <row r="31" spans="1:4" ht="15">
      <c r="A31" s="6" t="s">
        <v>55</v>
      </c>
      <c r="B31" s="88">
        <f>SUM(B25:B30)</f>
        <v>1082560</v>
      </c>
      <c r="C31" s="55"/>
      <c r="D31" s="55">
        <f>SUM(D25:D30)</f>
        <v>-2539413</v>
      </c>
    </row>
    <row r="32" spans="2:4" ht="15">
      <c r="B32" s="55"/>
      <c r="C32" s="55"/>
      <c r="D32" s="55"/>
    </row>
    <row r="33" spans="1:4" ht="15">
      <c r="A33" s="6" t="s">
        <v>56</v>
      </c>
      <c r="B33" s="56">
        <v>2719649</v>
      </c>
      <c r="C33" s="55"/>
      <c r="D33" s="56">
        <v>5259062</v>
      </c>
    </row>
    <row r="34" spans="2:4" ht="15">
      <c r="B34" s="55"/>
      <c r="C34" s="55"/>
      <c r="D34" s="55"/>
    </row>
    <row r="35" spans="1:4" ht="15.75" thickBot="1">
      <c r="A35" s="6" t="s">
        <v>96</v>
      </c>
      <c r="B35" s="60">
        <f>SUM(B31:B34)</f>
        <v>3802209</v>
      </c>
      <c r="C35" s="61"/>
      <c r="D35" s="60">
        <f>SUM(D31:D34)</f>
        <v>2719649</v>
      </c>
    </row>
    <row r="36" spans="2:4" ht="15.75" thickTop="1">
      <c r="B36" s="55"/>
      <c r="C36" s="55"/>
      <c r="D36" s="55"/>
    </row>
    <row r="37" spans="2:4" ht="15">
      <c r="B37" s="55"/>
      <c r="C37" s="55"/>
      <c r="D37" s="55"/>
    </row>
    <row r="38" spans="1:4" ht="15">
      <c r="A38" s="6" t="s">
        <v>67</v>
      </c>
      <c r="B38" s="55"/>
      <c r="C38" s="55"/>
      <c r="D38" s="55"/>
    </row>
    <row r="39" spans="2:4" ht="15">
      <c r="B39" s="55"/>
      <c r="C39" s="55"/>
      <c r="D39" s="55"/>
    </row>
    <row r="40" spans="1:4" ht="15">
      <c r="A40" s="6" t="s">
        <v>43</v>
      </c>
      <c r="B40" s="55">
        <f>BalanceSheet!B24</f>
        <v>5750268</v>
      </c>
      <c r="C40" s="55"/>
      <c r="D40" s="55">
        <v>4644619</v>
      </c>
    </row>
    <row r="41" spans="1:4" ht="15">
      <c r="A41" s="6" t="s">
        <v>68</v>
      </c>
      <c r="B41" s="56">
        <v>-1948059</v>
      </c>
      <c r="C41" s="55"/>
      <c r="D41" s="56">
        <v>-1924970</v>
      </c>
    </row>
    <row r="42" spans="2:4" ht="15.75" thickBot="1">
      <c r="B42" s="60">
        <f>SUM(B40:B41)</f>
        <v>3802209</v>
      </c>
      <c r="C42" s="61"/>
      <c r="D42" s="60">
        <f>SUM(D40:D41)</f>
        <v>2719649</v>
      </c>
    </row>
    <row r="43" spans="2:4" ht="15.75" thickTop="1">
      <c r="B43" s="59">
        <f>IF(B35&lt;&gt;B42,"CHECK","")</f>
      </c>
      <c r="C43" s="59">
        <f>IF(C35&lt;&gt;C42,"CHECK","")</f>
      </c>
      <c r="D43" s="59">
        <f>IF(D35&lt;&gt;D42,"CHECK","")</f>
      </c>
    </row>
    <row r="44" spans="2:4" ht="15">
      <c r="B44" s="59"/>
      <c r="C44" s="59"/>
      <c r="D44" s="59"/>
    </row>
    <row r="45" spans="2:4" ht="15">
      <c r="B45" s="59"/>
      <c r="C45" s="59"/>
      <c r="D45" s="59"/>
    </row>
    <row r="46" spans="2:4" ht="15">
      <c r="B46" s="59"/>
      <c r="C46" s="59"/>
      <c r="D46" s="59"/>
    </row>
    <row r="47" spans="2:4" ht="15">
      <c r="B47" s="59"/>
      <c r="C47" s="59"/>
      <c r="D47" s="59"/>
    </row>
    <row r="48" spans="2:4" ht="15">
      <c r="B48" s="59"/>
      <c r="C48" s="59"/>
      <c r="D48" s="59"/>
    </row>
    <row r="49" spans="2:4" ht="15">
      <c r="B49" s="59"/>
      <c r="C49" s="59"/>
      <c r="D49" s="59"/>
    </row>
    <row r="50" spans="2:4" ht="15">
      <c r="B50" s="55"/>
      <c r="C50" s="55"/>
      <c r="D50" s="55"/>
    </row>
    <row r="51" spans="2:4" ht="15">
      <c r="B51" s="55"/>
      <c r="C51" s="55"/>
      <c r="D51" s="55"/>
    </row>
    <row r="52" spans="1:4" s="91" customFormat="1" ht="12.75">
      <c r="A52" s="91" t="s">
        <v>93</v>
      </c>
      <c r="B52" s="94"/>
      <c r="C52" s="94"/>
      <c r="D52" s="94"/>
    </row>
    <row r="53" spans="1:4" s="91" customFormat="1" ht="12.75">
      <c r="A53" s="91" t="s">
        <v>102</v>
      </c>
      <c r="B53" s="94"/>
      <c r="C53" s="94"/>
      <c r="D53" s="94"/>
    </row>
    <row r="54" spans="2:4" ht="15">
      <c r="B54" s="55"/>
      <c r="C54" s="55"/>
      <c r="D54" s="55"/>
    </row>
    <row r="55" spans="2:4" ht="15">
      <c r="B55" s="55"/>
      <c r="C55" s="55"/>
      <c r="D55" s="55"/>
    </row>
    <row r="56" spans="2:4" ht="15">
      <c r="B56" s="55"/>
      <c r="C56" s="55"/>
      <c r="D56" s="55"/>
    </row>
    <row r="57" spans="1:4" ht="15" hidden="1">
      <c r="A57" s="6" t="s">
        <v>67</v>
      </c>
      <c r="B57" s="55"/>
      <c r="C57" s="55"/>
      <c r="D57" s="55"/>
    </row>
    <row r="58" spans="2:4" ht="15" hidden="1">
      <c r="B58" s="85" t="s">
        <v>82</v>
      </c>
      <c r="D58" s="82" t="s">
        <v>83</v>
      </c>
    </row>
    <row r="59" spans="2:4" ht="15" hidden="1">
      <c r="B59" s="61" t="s">
        <v>9</v>
      </c>
      <c r="C59" s="55"/>
      <c r="D59" s="55" t="s">
        <v>9</v>
      </c>
    </row>
    <row r="60" spans="1:4" ht="15" hidden="1">
      <c r="A60" s="6" t="s">
        <v>84</v>
      </c>
      <c r="B60" s="61"/>
      <c r="C60" s="55"/>
      <c r="D60" s="55"/>
    </row>
    <row r="61" spans="1:4" ht="15" hidden="1">
      <c r="A61" s="83" t="s">
        <v>85</v>
      </c>
      <c r="B61" s="61">
        <v>34151</v>
      </c>
      <c r="C61" s="55"/>
      <c r="D61" s="55">
        <v>101773</v>
      </c>
    </row>
    <row r="62" spans="1:4" ht="15" hidden="1">
      <c r="A62" s="83" t="s">
        <v>86</v>
      </c>
      <c r="B62" s="61">
        <v>2789</v>
      </c>
      <c r="C62" s="55"/>
      <c r="D62" s="55">
        <v>1249</v>
      </c>
    </row>
    <row r="63" spans="1:4" ht="15" hidden="1">
      <c r="A63" s="83" t="s">
        <v>87</v>
      </c>
      <c r="B63" s="61">
        <v>0</v>
      </c>
      <c r="C63" s="55"/>
      <c r="D63" s="55">
        <v>4583</v>
      </c>
    </row>
    <row r="64" spans="1:4" ht="15" hidden="1">
      <c r="A64" s="83" t="s">
        <v>88</v>
      </c>
      <c r="B64" s="61">
        <v>0</v>
      </c>
      <c r="C64" s="55"/>
      <c r="D64" s="55">
        <v>2243</v>
      </c>
    </row>
    <row r="65" spans="1:4" ht="15" hidden="1">
      <c r="A65" s="6" t="s">
        <v>89</v>
      </c>
      <c r="B65" s="61"/>
      <c r="C65" s="55"/>
      <c r="D65" s="55"/>
    </row>
    <row r="66" spans="1:4" ht="15" hidden="1">
      <c r="A66" s="83" t="s">
        <v>85</v>
      </c>
      <c r="B66" s="61">
        <v>5249533</v>
      </c>
      <c r="C66" s="55"/>
      <c r="D66" s="55">
        <v>5213853</v>
      </c>
    </row>
    <row r="67" spans="1:4" ht="15" hidden="1">
      <c r="A67" s="83" t="s">
        <v>86</v>
      </c>
      <c r="B67" s="86">
        <v>1224899</v>
      </c>
      <c r="C67" s="55"/>
      <c r="D67" s="56">
        <v>403757</v>
      </c>
    </row>
    <row r="68" spans="1:4" ht="15" hidden="1">
      <c r="A68" s="83"/>
      <c r="B68" s="61">
        <f>SUM(B61:B67)</f>
        <v>6511372</v>
      </c>
      <c r="C68" s="55"/>
      <c r="D68" s="55">
        <f>SUM(D61:D67)</f>
        <v>5727458</v>
      </c>
    </row>
    <row r="69" spans="1:4" ht="15" hidden="1">
      <c r="A69" s="6" t="s">
        <v>68</v>
      </c>
      <c r="B69" s="61">
        <v>-1252310</v>
      </c>
      <c r="C69" s="55"/>
      <c r="D69" s="55">
        <v>-244717</v>
      </c>
    </row>
    <row r="70" spans="2:4" ht="15.75" hidden="1" thickBot="1">
      <c r="B70" s="84">
        <f>SUM(B68:B69)</f>
        <v>5259062</v>
      </c>
      <c r="C70" s="61"/>
      <c r="D70" s="87">
        <f>SUM(D68:D69)</f>
        <v>5482741</v>
      </c>
    </row>
    <row r="71" spans="2:4" ht="15">
      <c r="B71" s="55"/>
      <c r="C71" s="55"/>
      <c r="D71" s="55"/>
    </row>
    <row r="72" spans="2:4" ht="15">
      <c r="B72" s="55"/>
      <c r="C72" s="55"/>
      <c r="D72" s="55"/>
    </row>
    <row r="73" spans="2:4" ht="15">
      <c r="B73" s="55"/>
      <c r="C73" s="55"/>
      <c r="D73" s="55"/>
    </row>
    <row r="74" spans="2:4" ht="15">
      <c r="B74" s="55"/>
      <c r="C74" s="55"/>
      <c r="D74" s="55"/>
    </row>
    <row r="75" spans="2:4" ht="15">
      <c r="B75" s="55"/>
      <c r="C75" s="55"/>
      <c r="D75" s="55"/>
    </row>
    <row r="76" spans="2:4" ht="15">
      <c r="B76" s="55"/>
      <c r="C76" s="55"/>
      <c r="D76" s="55"/>
    </row>
    <row r="77" spans="2:4" ht="15">
      <c r="B77" s="55"/>
      <c r="C77" s="55"/>
      <c r="D77" s="55"/>
    </row>
    <row r="78" spans="2:4" ht="15">
      <c r="B78" s="55"/>
      <c r="C78" s="55"/>
      <c r="D78" s="55"/>
    </row>
    <row r="79" spans="2:4" ht="15">
      <c r="B79" s="55"/>
      <c r="C79" s="55"/>
      <c r="D79" s="55"/>
    </row>
    <row r="80" spans="2:4" ht="15">
      <c r="B80" s="55"/>
      <c r="C80" s="55"/>
      <c r="D80" s="55"/>
    </row>
    <row r="81" spans="2:4" ht="15">
      <c r="B81" s="55"/>
      <c r="C81" s="55"/>
      <c r="D81" s="55"/>
    </row>
    <row r="82" spans="2:4" ht="15">
      <c r="B82" s="55"/>
      <c r="C82" s="55"/>
      <c r="D82" s="55"/>
    </row>
    <row r="83" spans="2:4" ht="15">
      <c r="B83" s="55"/>
      <c r="C83" s="55"/>
      <c r="D83" s="55"/>
    </row>
  </sheetData>
  <mergeCells count="4">
    <mergeCell ref="B6:D6"/>
    <mergeCell ref="A1:D1"/>
    <mergeCell ref="A2:D2"/>
    <mergeCell ref="A3:D3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Account</cp:lastModifiedBy>
  <cp:lastPrinted>2009-10-27T08:31:56Z</cp:lastPrinted>
  <dcterms:created xsi:type="dcterms:W3CDTF">2002-12-25T03:24:13Z</dcterms:created>
  <dcterms:modified xsi:type="dcterms:W3CDTF">2009-10-28T02:43:30Z</dcterms:modified>
  <cp:category/>
  <cp:version/>
  <cp:contentType/>
  <cp:contentStatus/>
</cp:coreProperties>
</file>