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<sst xmlns="http://schemas.openxmlformats.org/spreadsheetml/2006/main" count="148" uniqueCount="127">
  <si>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</si>
  <si>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</si>
  <si>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</si>
  <si>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</si>
  <si>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</si>
  <si>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</si>
  <si>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</si>
  <si>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</si>
  <si>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</si>
  <si>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Retained</t>
  </si>
  <si>
    <t>Profits</t>
  </si>
  <si>
    <t>Total</t>
  </si>
  <si>
    <t>Dividend paid</t>
  </si>
  <si>
    <t>CASH FLOW FROM OPERATING ACTIVITIES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</si>
  <si>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</si>
  <si>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</si>
  <si>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</si>
  <si>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</si>
  <si>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</si>
  <si>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</si>
  <si>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</si>
  <si>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</si>
  <si>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</si>
  <si>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</si>
  <si>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</si>
  <si>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movements in borrowings</t>
  </si>
  <si>
    <t>Condensed Consolidated Balance Sheet</t>
  </si>
  <si>
    <t>RM</t>
  </si>
  <si>
    <t>(These figures have not been audited)</t>
  </si>
  <si>
    <t>Inventories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</si>
  <si>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</si>
  <si>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</si>
  <si>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</si>
  <si>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</si>
  <si>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</si>
  <si>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</si>
  <si>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</si>
  <si>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Cash &amp; cash equivalents at beginning of financial year</t>
  </si>
  <si>
    <t>Cost of  sales</t>
  </si>
  <si>
    <t>Gross profit</t>
  </si>
  <si>
    <t>Selling and distribution expenses</t>
  </si>
  <si>
    <t>Adminstration expenses</t>
  </si>
  <si>
    <t>Finance costs</t>
  </si>
  <si>
    <t>Minority interest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</si>
  <si>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</si>
  <si>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</si>
  <si>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</si>
  <si>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</si>
  <si>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</si>
  <si>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</si>
  <si>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</si>
  <si>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</si>
  <si>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</si>
  <si>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</si>
  <si>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</si>
  <si>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</si>
  <si>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</si>
  <si>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</si>
  <si>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</si>
  <si>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</si>
  <si>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</si>
  <si>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</si>
  <si>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</si>
  <si>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</si>
  <si>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Depreciation</t>
  </si>
  <si>
    <t>3 months ended</t>
  </si>
  <si>
    <t>Long term and deferred liabilities</t>
  </si>
  <si>
    <t>Net decrease/ (increase) in fixed deposits pledged</t>
  </si>
  <si>
    <t>Profit before taxation</t>
  </si>
  <si>
    <t>CASH &amp; CASH EQUIVALENTS AT END OF FINANCIAL YEAR</t>
  </si>
  <si>
    <t>For The Quarter Ended 31 Aug 2006</t>
  </si>
  <si>
    <r>
      <t xml:space="preserve">UDS CAPITAL BERHAD </t>
    </r>
    <r>
      <rPr>
        <b/>
        <sz val="8"/>
        <rFont val="Times New Roman"/>
        <family val="1"/>
      </rPr>
      <t>(502246-P)</t>
    </r>
  </si>
  <si>
    <t>12 months ended</t>
  </si>
  <si>
    <t>Annual Financial Report for the year ended 31st August 2005)</t>
  </si>
  <si>
    <t>As At 31 Aug 2006</t>
  </si>
  <si>
    <t>As at 31 Aug 2005</t>
  </si>
  <si>
    <t>As at 31 Aug 2006</t>
  </si>
  <si>
    <t>12 Months</t>
  </si>
  <si>
    <t>N.A</t>
  </si>
  <si>
    <t>Share of results of associated company</t>
  </si>
  <si>
    <t>Property, plant and equipment</t>
  </si>
  <si>
    <t>Investment properties</t>
  </si>
  <si>
    <t>Interest in associated company</t>
  </si>
  <si>
    <t>Other investments</t>
  </si>
  <si>
    <t>Trade receivables</t>
  </si>
  <si>
    <t>Other receivables</t>
  </si>
  <si>
    <t>Amount due by associated company</t>
  </si>
  <si>
    <t>Tax recoverable</t>
  </si>
  <si>
    <t>Trade payables</t>
  </si>
  <si>
    <t>Other payables</t>
  </si>
  <si>
    <t>Amount due to directors</t>
  </si>
  <si>
    <t>Negative goodwill on consolidation</t>
  </si>
  <si>
    <t>As at 1 Sept 2004</t>
  </si>
  <si>
    <t>As at 1 Sept 2005</t>
  </si>
  <si>
    <t>Issuance of ESOS</t>
  </si>
  <si>
    <t>Share issues expenses</t>
  </si>
  <si>
    <t>Dividend</t>
  </si>
  <si>
    <t>Net profit for the year</t>
  </si>
  <si>
    <t>For The Year Ended 31 Aug 2006</t>
  </si>
  <si>
    <t>Issuance of Rights Issue</t>
  </si>
  <si>
    <t>Issuance of Bonus Issue</t>
  </si>
  <si>
    <t>Share premium</t>
  </si>
  <si>
    <t>Net profit / (loss) for the period</t>
  </si>
  <si>
    <t>Minority</t>
  </si>
  <si>
    <t>Interest</t>
  </si>
  <si>
    <t>Creditation of negative goodwill</t>
  </si>
  <si>
    <t>Other non-cash items / adjustments</t>
  </si>
  <si>
    <t>Dividend income</t>
  </si>
  <si>
    <t>Deferred expenditure incurred</t>
  </si>
  <si>
    <t>Expenditure on increase of authorised capital paid</t>
  </si>
  <si>
    <t>Income tax paid</t>
  </si>
  <si>
    <t>Real property gain tax paid</t>
  </si>
  <si>
    <t>Net (purchase)/ disposal of fixed assets</t>
  </si>
  <si>
    <t>Dividend received</t>
  </si>
  <si>
    <t>Disposal / (Purchase) of other investment</t>
  </si>
  <si>
    <t>Additional investment in associated company</t>
  </si>
  <si>
    <t>Proceeds from Rights Issue</t>
  </si>
  <si>
    <t>Proceeds from ESOS</t>
  </si>
  <si>
    <t>Share issue expenses incurred</t>
  </si>
  <si>
    <t>Bank overdraft</t>
  </si>
  <si>
    <t>Unclaimed dividend at bank</t>
  </si>
  <si>
    <t>Profit/ (loss) from operations</t>
  </si>
  <si>
    <t>Profit/ (loss) before taxation</t>
  </si>
  <si>
    <t>Net profit/ (loss) for the period</t>
  </si>
  <si>
    <t>Loss in disposal of investment</t>
  </si>
  <si>
    <t>Profit/ (loss) after taxation</t>
  </si>
  <si>
    <t>Other operating incomes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</si>
</sst>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</numFmts>
  <fonts count="1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3" fillId="0" borderId="2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39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7" fontId="7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8">
      <selection activeCell="B15" sqref="B15"/>
    </sheetView>
  </sheetViews>
  <sheetFormatPr defaultColWidth="9.33203125" defaultRowHeight="12.75"/>
  <cols>
    <col min="1" max="1" width="4" style="1" customWidth="1"/>
    <col min="2" max="2" width="39.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33" t="s">
        <v>71</v>
      </c>
      <c r="B1" s="33"/>
      <c r="C1" s="33"/>
      <c r="D1" s="33"/>
      <c r="E1" s="33"/>
      <c r="F1" s="33"/>
    </row>
    <row r="2" spans="1:6" ht="15.75">
      <c r="A2" s="33" t="s">
        <v>59</v>
      </c>
      <c r="B2" s="33"/>
      <c r="C2" s="33"/>
      <c r="D2" s="33"/>
      <c r="E2" s="33"/>
      <c r="F2" s="33"/>
    </row>
    <row r="3" spans="1:6" ht="15.75">
      <c r="A3" s="33" t="s">
        <v>70</v>
      </c>
      <c r="B3" s="33"/>
      <c r="C3" s="33"/>
      <c r="D3" s="33"/>
      <c r="E3" s="33"/>
      <c r="F3" s="33"/>
    </row>
    <row r="4" spans="1:6" ht="15.75">
      <c r="A4" s="34" t="s">
        <v>28</v>
      </c>
      <c r="B4" s="34"/>
      <c r="C4" s="34"/>
      <c r="D4" s="34"/>
      <c r="E4" s="34"/>
      <c r="F4" s="4"/>
    </row>
    <row r="6" spans="3:6" ht="15.75">
      <c r="C6" s="32" t="s">
        <v>65</v>
      </c>
      <c r="D6" s="32"/>
      <c r="E6" s="32" t="s">
        <v>72</v>
      </c>
      <c r="F6" s="32"/>
    </row>
    <row r="7" spans="3:6" ht="15.75">
      <c r="C7" s="14">
        <v>38960</v>
      </c>
      <c r="D7" s="14">
        <v>38595</v>
      </c>
      <c r="E7" s="14">
        <f>C7</f>
        <v>38960</v>
      </c>
      <c r="F7" s="14">
        <f>D7</f>
        <v>38595</v>
      </c>
    </row>
    <row r="8" spans="3:6" ht="15.75">
      <c r="C8" s="14" t="s">
        <v>27</v>
      </c>
      <c r="D8" s="14" t="str">
        <f>C8</f>
        <v>RM</v>
      </c>
      <c r="E8" s="14" t="str">
        <f>D8</f>
        <v>RM</v>
      </c>
      <c r="F8" s="14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3</v>
      </c>
      <c r="C10" s="9">
        <v>33800866</v>
      </c>
      <c r="D10" s="9">
        <v>26057008</v>
      </c>
      <c r="E10" s="9">
        <v>115459343</v>
      </c>
      <c r="F10" s="9">
        <v>98327914</v>
      </c>
    </row>
    <row r="11" spans="2:6" s="8" customFormat="1" ht="15">
      <c r="B11" s="8" t="s">
        <v>38</v>
      </c>
      <c r="C11" s="9">
        <v>-36598655</v>
      </c>
      <c r="D11" s="9">
        <v>-22970605</v>
      </c>
      <c r="E11" s="9">
        <v>-106885364</v>
      </c>
      <c r="F11" s="9">
        <v>-78560381</v>
      </c>
    </row>
    <row r="12" spans="2:6" s="8" customFormat="1" ht="15">
      <c r="B12" s="8" t="s">
        <v>39</v>
      </c>
      <c r="C12" s="16">
        <f>SUM(C10:C11)</f>
        <v>-2797789</v>
      </c>
      <c r="D12" s="16">
        <f>SUM(D10:D11)</f>
        <v>3086403</v>
      </c>
      <c r="E12" s="16">
        <f>SUM(E10:E11)</f>
        <v>8573979</v>
      </c>
      <c r="F12" s="16">
        <f>SUM(F10:F11)</f>
        <v>19767533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126</v>
      </c>
      <c r="C14" s="9">
        <f>5163778+30559</f>
        <v>5194337</v>
      </c>
      <c r="D14" s="9">
        <v>997805</v>
      </c>
      <c r="E14" s="9">
        <v>6559902</v>
      </c>
      <c r="F14" s="9">
        <v>1872528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40</v>
      </c>
      <c r="C16" s="9">
        <v>-1243809</v>
      </c>
      <c r="D16" s="9">
        <v>-976463</v>
      </c>
      <c r="E16" s="9">
        <v>-5629529</v>
      </c>
      <c r="F16" s="9">
        <v>-3103526</v>
      </c>
    </row>
    <row r="17" spans="2:6" s="8" customFormat="1" ht="15">
      <c r="B17" s="8" t="s">
        <v>41</v>
      </c>
      <c r="C17" s="9">
        <v>-1641523</v>
      </c>
      <c r="D17" s="9">
        <v>-3390699</v>
      </c>
      <c r="E17" s="9">
        <v>-7378966</v>
      </c>
      <c r="F17" s="9">
        <v>-10654722</v>
      </c>
    </row>
    <row r="18" spans="2:6" s="8" customFormat="1" ht="15">
      <c r="B18" s="8" t="s">
        <v>121</v>
      </c>
      <c r="C18" s="16">
        <f>SUM(C12:C17)</f>
        <v>-488784</v>
      </c>
      <c r="D18" s="16">
        <f>SUM(D12:D17)</f>
        <v>-282954</v>
      </c>
      <c r="E18" s="16">
        <f>SUM(E12:E17)</f>
        <v>2125386</v>
      </c>
      <c r="F18" s="16">
        <f>SUM(F12:F17)</f>
        <v>7881813</v>
      </c>
    </row>
    <row r="19" spans="2:6" s="8" customFormat="1" ht="15">
      <c r="B19" s="8" t="s">
        <v>42</v>
      </c>
      <c r="C19" s="9">
        <v>-832626</v>
      </c>
      <c r="D19" s="9">
        <v>-483623</v>
      </c>
      <c r="E19" s="9">
        <v>-2828377</v>
      </c>
      <c r="F19" s="9">
        <v>-1659246</v>
      </c>
    </row>
    <row r="20" spans="2:6" s="8" customFormat="1" ht="15">
      <c r="B20" s="8" t="s">
        <v>79</v>
      </c>
      <c r="C20" s="9">
        <v>0</v>
      </c>
      <c r="D20" s="9">
        <v>-145859</v>
      </c>
      <c r="E20" s="9">
        <v>0</v>
      </c>
      <c r="F20" s="9">
        <v>-145859</v>
      </c>
    </row>
    <row r="21" spans="2:6" s="8" customFormat="1" ht="15">
      <c r="B21" s="8" t="s">
        <v>122</v>
      </c>
      <c r="C21" s="16">
        <f>SUM(C18:C20)</f>
        <v>-1321410</v>
      </c>
      <c r="D21" s="16">
        <f>SUM(D18:D20)</f>
        <v>-912436</v>
      </c>
      <c r="E21" s="16">
        <f>SUM(E18:E20)</f>
        <v>-702991</v>
      </c>
      <c r="F21" s="16">
        <f>SUM(F18:F20)</f>
        <v>6076708</v>
      </c>
    </row>
    <row r="22" spans="2:6" s="8" customFormat="1" ht="15">
      <c r="B22" s="8" t="s">
        <v>4</v>
      </c>
      <c r="C22" s="9">
        <v>-171835</v>
      </c>
      <c r="D22" s="9">
        <v>228752</v>
      </c>
      <c r="E22" s="9">
        <v>-546477</v>
      </c>
      <c r="F22" s="9">
        <v>-1511255</v>
      </c>
    </row>
    <row r="23" spans="2:6" s="8" customFormat="1" ht="15">
      <c r="B23" s="8" t="s">
        <v>125</v>
      </c>
      <c r="C23" s="16">
        <f>SUM(C21:C22)</f>
        <v>-1493245</v>
      </c>
      <c r="D23" s="16">
        <f>SUM(D21:D22)</f>
        <v>-683684</v>
      </c>
      <c r="E23" s="16">
        <f>SUM(E21:E22)</f>
        <v>-1249468</v>
      </c>
      <c r="F23" s="16">
        <f>SUM(F21:F22)</f>
        <v>4565453</v>
      </c>
    </row>
    <row r="24" spans="2:6" s="8" customFormat="1" ht="15">
      <c r="B24" s="8" t="s">
        <v>43</v>
      </c>
      <c r="C24" s="9">
        <v>66896</v>
      </c>
      <c r="D24" s="9">
        <v>290</v>
      </c>
      <c r="E24" s="9">
        <v>68340</v>
      </c>
      <c r="F24" s="9">
        <v>159</v>
      </c>
    </row>
    <row r="25" spans="2:6" s="8" customFormat="1" ht="15.75" thickBot="1">
      <c r="B25" s="8" t="s">
        <v>123</v>
      </c>
      <c r="C25" s="12">
        <f>SUM(C23:C24)</f>
        <v>-1426349</v>
      </c>
      <c r="D25" s="12">
        <f>SUM(D23:D24)</f>
        <v>-683394</v>
      </c>
      <c r="E25" s="12">
        <f>SUM(E23:E24)</f>
        <v>-1181128</v>
      </c>
      <c r="F25" s="12">
        <f>SUM(F23:F24)</f>
        <v>4565612</v>
      </c>
    </row>
    <row r="26" spans="3:6" s="8" customFormat="1" ht="15.75" thickTop="1">
      <c r="C26" s="9"/>
      <c r="D26" s="9"/>
      <c r="E26" s="9"/>
      <c r="F26" s="9"/>
    </row>
    <row r="27" spans="2:6" s="8" customFormat="1" ht="15">
      <c r="B27" s="8" t="s">
        <v>21</v>
      </c>
      <c r="C27" s="23">
        <f>C25/121234438*100</f>
        <v>-1.1765213115435071</v>
      </c>
      <c r="D27" s="23">
        <f>D25/83191362*100</f>
        <v>-0.8214723062233312</v>
      </c>
      <c r="E27" s="23">
        <f>E25/121234438*100</f>
        <v>-0.9742512271966816</v>
      </c>
      <c r="F27" s="23">
        <v>5.49</v>
      </c>
    </row>
    <row r="28" spans="2:6" s="8" customFormat="1" ht="15">
      <c r="B28" s="8" t="s">
        <v>22</v>
      </c>
      <c r="C28" s="28" t="s">
        <v>78</v>
      </c>
      <c r="D28" s="28">
        <f>D25/84492855*100</f>
        <v>-0.8088186865031368</v>
      </c>
      <c r="E28" s="28" t="s">
        <v>78</v>
      </c>
      <c r="F28" s="28">
        <v>5.4</v>
      </c>
    </row>
    <row r="29" spans="3:6" s="8" customFormat="1" ht="15">
      <c r="C29" s="23"/>
      <c r="D29" s="23"/>
      <c r="E29" s="23"/>
      <c r="F29" s="23"/>
    </row>
    <row r="30" spans="3:6" ht="15.75">
      <c r="C30" s="7"/>
      <c r="D30" s="7"/>
      <c r="E30" s="7"/>
      <c r="F30" s="7"/>
    </row>
    <row r="31" spans="3:6" ht="15.75">
      <c r="C31" s="3"/>
      <c r="D31" s="3"/>
      <c r="E31" s="3"/>
      <c r="F31" s="3"/>
    </row>
    <row r="32" spans="3:6" ht="15.75">
      <c r="C32" s="3"/>
      <c r="D32" s="3"/>
      <c r="E32" s="3"/>
      <c r="F32" s="3"/>
    </row>
    <row r="33" spans="1:6" ht="15.75">
      <c r="A33" s="5" t="s">
        <v>58</v>
      </c>
      <c r="C33" s="3"/>
      <c r="D33" s="3"/>
      <c r="E33" s="3"/>
      <c r="F33" s="3"/>
    </row>
    <row r="34" spans="1:6" ht="15.75">
      <c r="A34" s="5" t="s">
        <v>73</v>
      </c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  <row r="39" spans="3:6" ht="15.75">
      <c r="C39" s="3"/>
      <c r="D39" s="3"/>
      <c r="E39" s="3"/>
      <c r="F39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37">
      <selection activeCell="D40" sqref="D40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33" t="str">
        <f>IncomeStatement!A1</f>
        <v>UDS CAPITAL BERHAD (502246-P)</v>
      </c>
      <c r="B1" s="33"/>
      <c r="C1" s="33"/>
      <c r="D1" s="33"/>
      <c r="E1" s="33"/>
    </row>
    <row r="2" spans="1:5" ht="15.75">
      <c r="A2" s="33" t="s">
        <v>26</v>
      </c>
      <c r="B2" s="33"/>
      <c r="C2" s="33"/>
      <c r="D2" s="33"/>
      <c r="E2" s="33"/>
    </row>
    <row r="3" spans="1:5" ht="15.75">
      <c r="A3" s="33" t="s">
        <v>74</v>
      </c>
      <c r="B3" s="33"/>
      <c r="C3" s="33"/>
      <c r="D3" s="33"/>
      <c r="E3" s="33"/>
    </row>
    <row r="4" spans="1:5" ht="15.75">
      <c r="A4" s="34" t="s">
        <v>28</v>
      </c>
      <c r="B4" s="34"/>
      <c r="C4" s="34"/>
      <c r="D4" s="34"/>
      <c r="E4" s="34"/>
    </row>
    <row r="6" spans="4:5" s="8" customFormat="1" ht="15">
      <c r="D6" s="13" t="s">
        <v>0</v>
      </c>
      <c r="E6" s="13" t="s">
        <v>0</v>
      </c>
    </row>
    <row r="7" spans="4:5" s="8" customFormat="1" ht="15">
      <c r="D7" s="15">
        <v>38960</v>
      </c>
      <c r="E7" s="15">
        <v>38595</v>
      </c>
    </row>
    <row r="8" spans="4:5" s="8" customFormat="1" ht="15">
      <c r="D8" s="13" t="s">
        <v>27</v>
      </c>
      <c r="E8" s="13" t="s">
        <v>27</v>
      </c>
    </row>
    <row r="9" s="8" customFormat="1" ht="15"/>
    <row r="10" spans="1:5" s="8" customFormat="1" ht="15">
      <c r="A10" s="19"/>
      <c r="B10" s="8" t="s">
        <v>80</v>
      </c>
      <c r="D10" s="9">
        <f>46702161</f>
        <v>46702161</v>
      </c>
      <c r="E10" s="9">
        <v>36329386</v>
      </c>
    </row>
    <row r="11" spans="1:5" s="8" customFormat="1" ht="15">
      <c r="A11" s="18"/>
      <c r="B11" s="8" t="s">
        <v>81</v>
      </c>
      <c r="D11" s="9">
        <v>2395000</v>
      </c>
      <c r="E11" s="9">
        <v>2395000</v>
      </c>
    </row>
    <row r="12" spans="1:5" s="8" customFormat="1" ht="15">
      <c r="A12" s="18"/>
      <c r="B12" s="8" t="s">
        <v>82</v>
      </c>
      <c r="D12" s="9">
        <v>0</v>
      </c>
      <c r="E12" s="9">
        <v>1930524</v>
      </c>
    </row>
    <row r="13" spans="1:5" s="8" customFormat="1" ht="15">
      <c r="A13" s="18"/>
      <c r="B13" s="8" t="s">
        <v>83</v>
      </c>
      <c r="D13" s="9">
        <v>2529758</v>
      </c>
      <c r="E13" s="9">
        <v>1248448</v>
      </c>
    </row>
    <row r="14" spans="1:5" s="8" customFormat="1" ht="15">
      <c r="A14" s="18"/>
      <c r="D14" s="9"/>
      <c r="E14" s="9"/>
    </row>
    <row r="15" spans="1:5" s="8" customFormat="1" ht="15">
      <c r="A15" s="18"/>
      <c r="B15" s="8" t="s">
        <v>44</v>
      </c>
      <c r="D15" s="9"/>
      <c r="E15" s="9"/>
    </row>
    <row r="16" spans="1:6" s="8" customFormat="1" ht="15">
      <c r="A16" s="18"/>
      <c r="C16" s="8" t="s">
        <v>29</v>
      </c>
      <c r="D16" s="9">
        <v>37335625</v>
      </c>
      <c r="E16" s="9">
        <v>42024282</v>
      </c>
      <c r="F16" s="9"/>
    </row>
    <row r="17" spans="1:6" s="8" customFormat="1" ht="15">
      <c r="A17" s="18"/>
      <c r="C17" s="8" t="s">
        <v>84</v>
      </c>
      <c r="D17" s="9">
        <v>18976884</v>
      </c>
      <c r="E17" s="9">
        <v>19349456</v>
      </c>
      <c r="F17" s="9"/>
    </row>
    <row r="18" spans="1:6" s="8" customFormat="1" ht="15">
      <c r="A18" s="18"/>
      <c r="C18" s="8" t="s">
        <v>85</v>
      </c>
      <c r="D18" s="9">
        <v>7083363</v>
      </c>
      <c r="E18" s="9">
        <v>8726630</v>
      </c>
      <c r="F18" s="9"/>
    </row>
    <row r="19" spans="1:6" s="8" customFormat="1" ht="15">
      <c r="A19" s="18"/>
      <c r="C19" s="8" t="s">
        <v>86</v>
      </c>
      <c r="D19" s="9">
        <v>0</v>
      </c>
      <c r="E19" s="9">
        <v>2091874</v>
      </c>
      <c r="F19" s="9"/>
    </row>
    <row r="20" spans="1:6" s="8" customFormat="1" ht="15">
      <c r="A20" s="18"/>
      <c r="C20" s="8" t="s">
        <v>87</v>
      </c>
      <c r="D20" s="9">
        <v>2190511</v>
      </c>
      <c r="E20" s="9">
        <v>1458497</v>
      </c>
      <c r="F20" s="9"/>
    </row>
    <row r="21" spans="1:6" s="8" customFormat="1" ht="15">
      <c r="A21" s="18"/>
      <c r="C21" s="8" t="s">
        <v>45</v>
      </c>
      <c r="D21" s="9">
        <v>10579431</v>
      </c>
      <c r="E21" s="9">
        <v>10146834</v>
      </c>
      <c r="F21" s="9"/>
    </row>
    <row r="22" spans="1:5" s="8" customFormat="1" ht="15">
      <c r="A22" s="18"/>
      <c r="D22" s="20">
        <f>SUM(D16:D21)</f>
        <v>76165814</v>
      </c>
      <c r="E22" s="20">
        <f>SUM(E16:E21)</f>
        <v>83797573</v>
      </c>
    </row>
    <row r="23" spans="1:5" s="8" customFormat="1" ht="15">
      <c r="A23" s="18"/>
      <c r="D23" s="9"/>
      <c r="E23" s="9"/>
    </row>
    <row r="24" spans="1:5" s="8" customFormat="1" ht="15">
      <c r="A24" s="18"/>
      <c r="B24" s="8" t="s">
        <v>46</v>
      </c>
      <c r="D24" s="9"/>
      <c r="E24" s="9"/>
    </row>
    <row r="25" spans="1:6" s="8" customFormat="1" ht="15">
      <c r="A25" s="18"/>
      <c r="C25" s="8" t="s">
        <v>88</v>
      </c>
      <c r="D25" s="9">
        <v>6676734</v>
      </c>
      <c r="E25" s="9">
        <v>8729397</v>
      </c>
      <c r="F25" s="9"/>
    </row>
    <row r="26" spans="1:6" s="8" customFormat="1" ht="15">
      <c r="A26" s="18"/>
      <c r="C26" s="8" t="s">
        <v>89</v>
      </c>
      <c r="D26" s="9">
        <v>3211423</v>
      </c>
      <c r="E26" s="9">
        <v>3475482</v>
      </c>
      <c r="F26" s="9"/>
    </row>
    <row r="27" spans="1:6" s="8" customFormat="1" ht="15">
      <c r="A27" s="18"/>
      <c r="C27" s="8" t="s">
        <v>90</v>
      </c>
      <c r="D27" s="9">
        <v>87182</v>
      </c>
      <c r="E27" s="9">
        <v>401579</v>
      </c>
      <c r="F27" s="9"/>
    </row>
    <row r="28" spans="1:5" s="8" customFormat="1" ht="15">
      <c r="A28" s="18"/>
      <c r="C28" s="8" t="s">
        <v>47</v>
      </c>
      <c r="D28" s="9">
        <v>40274225</v>
      </c>
      <c r="E28" s="9">
        <v>46261652</v>
      </c>
    </row>
    <row r="29" spans="1:5" s="8" customFormat="1" ht="15">
      <c r="A29" s="18"/>
      <c r="C29" s="8" t="s">
        <v>48</v>
      </c>
      <c r="D29" s="9">
        <v>19501</v>
      </c>
      <c r="E29" s="9">
        <v>15722</v>
      </c>
    </row>
    <row r="30" spans="1:5" s="8" customFormat="1" ht="15">
      <c r="A30" s="18"/>
      <c r="D30" s="20">
        <f>SUM(D25:D29)</f>
        <v>50269065</v>
      </c>
      <c r="E30" s="20">
        <f>SUM(E25:E29)</f>
        <v>58883832</v>
      </c>
    </row>
    <row r="31" spans="1:5" s="8" customFormat="1" ht="15">
      <c r="A31" s="18"/>
      <c r="D31" s="9"/>
      <c r="E31" s="9"/>
    </row>
    <row r="32" spans="1:5" s="8" customFormat="1" ht="15">
      <c r="A32" s="18"/>
      <c r="B32" s="8" t="s">
        <v>63</v>
      </c>
      <c r="D32" s="9">
        <f>D22-D30</f>
        <v>25896749</v>
      </c>
      <c r="E32" s="9">
        <f>E22-E30</f>
        <v>24913741</v>
      </c>
    </row>
    <row r="33" spans="1:5" s="8" customFormat="1" ht="15">
      <c r="A33" s="18"/>
      <c r="D33" s="9"/>
      <c r="E33" s="9"/>
    </row>
    <row r="34" spans="1:5" s="8" customFormat="1" ht="15.75" thickBot="1">
      <c r="A34" s="18"/>
      <c r="D34" s="12">
        <f>SUM(D10:D14)+D32</f>
        <v>77523668</v>
      </c>
      <c r="E34" s="12">
        <f>SUM(E10:E14)+E32</f>
        <v>66817099</v>
      </c>
    </row>
    <row r="35" spans="1:5" s="8" customFormat="1" ht="15.75" thickTop="1">
      <c r="A35" s="18"/>
      <c r="D35" s="17"/>
      <c r="E35" s="17"/>
    </row>
    <row r="36" spans="1:5" s="8" customFormat="1" ht="15">
      <c r="A36" s="18"/>
      <c r="B36" s="8" t="s">
        <v>50</v>
      </c>
      <c r="D36" s="9"/>
      <c r="E36" s="9"/>
    </row>
    <row r="37" spans="1:5" s="8" customFormat="1" ht="15">
      <c r="A37" s="18"/>
      <c r="B37" s="8" t="s">
        <v>49</v>
      </c>
      <c r="D37" s="9">
        <v>63252750</v>
      </c>
      <c r="E37" s="9">
        <v>42168500</v>
      </c>
    </row>
    <row r="38" spans="1:9" s="8" customFormat="1" ht="15">
      <c r="A38" s="18"/>
      <c r="B38" s="21" t="s">
        <v>1</v>
      </c>
      <c r="C38" s="21"/>
      <c r="D38" s="22">
        <f>3468043+6605239</f>
        <v>10073282</v>
      </c>
      <c r="E38" s="22">
        <f>6815367+9608046</f>
        <v>16423413</v>
      </c>
      <c r="I38" s="9"/>
    </row>
    <row r="39" spans="1:9" s="8" customFormat="1" ht="15">
      <c r="A39" s="18"/>
      <c r="B39" s="21" t="s">
        <v>43</v>
      </c>
      <c r="C39" s="21"/>
      <c r="D39" s="22">
        <f>-27549+1</f>
        <v>-27548</v>
      </c>
      <c r="E39" s="22">
        <v>40791</v>
      </c>
      <c r="I39" s="9"/>
    </row>
    <row r="40" spans="1:5" s="8" customFormat="1" ht="15">
      <c r="A40" s="18"/>
      <c r="B40" s="8" t="s">
        <v>51</v>
      </c>
      <c r="D40" s="20">
        <f>SUM(D37:D39)</f>
        <v>73298484</v>
      </c>
      <c r="E40" s="20">
        <f>SUM(E37:E39)</f>
        <v>58632704</v>
      </c>
    </row>
    <row r="41" spans="1:5" s="8" customFormat="1" ht="15">
      <c r="A41" s="18"/>
      <c r="D41" s="9"/>
      <c r="E41" s="9"/>
    </row>
    <row r="42" spans="1:2" s="8" customFormat="1" ht="15">
      <c r="A42" s="18"/>
      <c r="B42" s="8" t="s">
        <v>66</v>
      </c>
    </row>
    <row r="43" spans="1:6" s="8" customFormat="1" ht="15">
      <c r="A43" s="18"/>
      <c r="C43" s="8" t="s">
        <v>2</v>
      </c>
      <c r="D43" s="9">
        <v>3216740</v>
      </c>
      <c r="E43" s="9">
        <v>248466</v>
      </c>
      <c r="F43" s="9"/>
    </row>
    <row r="44" spans="1:6" s="8" customFormat="1" ht="15">
      <c r="A44" s="18"/>
      <c r="C44" s="8" t="s">
        <v>52</v>
      </c>
      <c r="D44" s="9">
        <v>1008444</v>
      </c>
      <c r="E44" s="9">
        <v>1032533</v>
      </c>
      <c r="F44" s="9"/>
    </row>
    <row r="45" spans="1:6" s="8" customFormat="1" ht="15">
      <c r="A45" s="18"/>
      <c r="C45" s="8" t="s">
        <v>91</v>
      </c>
      <c r="D45" s="9">
        <v>0</v>
      </c>
      <c r="E45" s="9">
        <v>6903396</v>
      </c>
      <c r="F45" s="9"/>
    </row>
    <row r="46" spans="3:5" ht="16.5" thickBot="1">
      <c r="C46" s="8"/>
      <c r="D46" s="12">
        <f>SUM(D40:D45)</f>
        <v>77523668</v>
      </c>
      <c r="E46" s="12">
        <f>SUM(E40:E45)</f>
        <v>66817099</v>
      </c>
    </row>
    <row r="47" spans="3:5" ht="16.5" thickTop="1">
      <c r="C47" s="8"/>
      <c r="D47" s="17">
        <f>IF(D46&lt;&gt;D34,"ERROR","")</f>
      </c>
      <c r="E47" s="17"/>
    </row>
    <row r="48" spans="3:5" ht="15.75">
      <c r="C48" s="8"/>
      <c r="D48" s="17"/>
      <c r="E48" s="17"/>
    </row>
    <row r="49" spans="3:5" ht="15.75">
      <c r="C49" s="8"/>
      <c r="D49" s="17"/>
      <c r="E49" s="17"/>
    </row>
    <row r="50" spans="1:5" ht="15.75">
      <c r="A50" s="5" t="s">
        <v>56</v>
      </c>
      <c r="E50" s="17"/>
    </row>
    <row r="51" ht="15.75">
      <c r="A51" s="5" t="s">
        <v>73</v>
      </c>
    </row>
    <row r="52" ht="15.75">
      <c r="E52" s="2"/>
    </row>
    <row r="53" ht="15.75">
      <c r="D53" s="3"/>
    </row>
  </sheetData>
  <mergeCells count="4">
    <mergeCell ref="A1:E1"/>
    <mergeCell ref="A2:E2"/>
    <mergeCell ref="A3:E3"/>
    <mergeCell ref="A4:E4"/>
  </mergeCells>
  <printOptions horizontalCentered="1"/>
  <pageMargins left="0.5" right="0.5" top="0.5" bottom="0.5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10">
      <selection activeCell="E23" sqref="E23"/>
    </sheetView>
  </sheetViews>
  <sheetFormatPr defaultColWidth="9.33203125" defaultRowHeight="12.75"/>
  <cols>
    <col min="1" max="1" width="36.5" style="1" customWidth="1"/>
    <col min="2" max="6" width="16.83203125" style="1" customWidth="1"/>
    <col min="7" max="16384" width="9.33203125" style="1" customWidth="1"/>
  </cols>
  <sheetData>
    <row r="1" spans="1:7" ht="15.75">
      <c r="A1" s="33" t="str">
        <f>IncomeStatement!A1</f>
        <v>UDS CAPITAL BERHAD (502246-P)</v>
      </c>
      <c r="B1" s="33"/>
      <c r="C1" s="33"/>
      <c r="D1" s="33"/>
      <c r="E1" s="33"/>
      <c r="F1" s="33"/>
      <c r="G1" s="33"/>
    </row>
    <row r="2" spans="1:7" ht="15.75">
      <c r="A2" s="33" t="s">
        <v>61</v>
      </c>
      <c r="B2" s="33"/>
      <c r="C2" s="33"/>
      <c r="D2" s="33"/>
      <c r="E2" s="33"/>
      <c r="F2" s="33"/>
      <c r="G2" s="33"/>
    </row>
    <row r="3" spans="1:7" ht="15.75">
      <c r="A3" s="33" t="s">
        <v>98</v>
      </c>
      <c r="B3" s="33"/>
      <c r="C3" s="33"/>
      <c r="D3" s="33"/>
      <c r="E3" s="33"/>
      <c r="F3" s="33"/>
      <c r="G3" s="33"/>
    </row>
    <row r="4" spans="1:3" ht="15.75">
      <c r="A4" s="34" t="s">
        <v>28</v>
      </c>
      <c r="B4" s="34"/>
      <c r="C4" s="34"/>
    </row>
    <row r="6" spans="2:6" s="2" customFormat="1" ht="15.75">
      <c r="B6" s="31" t="s">
        <v>6</v>
      </c>
      <c r="C6" s="31" t="s">
        <v>6</v>
      </c>
      <c r="D6" s="31" t="s">
        <v>9</v>
      </c>
      <c r="E6" s="31" t="s">
        <v>103</v>
      </c>
      <c r="F6" s="31"/>
    </row>
    <row r="7" spans="2:6" s="2" customFormat="1" ht="15.75">
      <c r="B7" s="31" t="s">
        <v>7</v>
      </c>
      <c r="C7" s="31" t="s">
        <v>8</v>
      </c>
      <c r="D7" s="31" t="s">
        <v>10</v>
      </c>
      <c r="E7" s="31" t="s">
        <v>104</v>
      </c>
      <c r="F7" s="31" t="s">
        <v>11</v>
      </c>
    </row>
    <row r="8" spans="2:6" s="2" customFormat="1" ht="15.75">
      <c r="B8" s="31" t="s">
        <v>27</v>
      </c>
      <c r="C8" s="31" t="str">
        <f>B8</f>
        <v>RM</v>
      </c>
      <c r="D8" s="31" t="str">
        <f>C8</f>
        <v>RM</v>
      </c>
      <c r="E8" s="31" t="s">
        <v>27</v>
      </c>
      <c r="F8" s="31" t="str">
        <f>D8</f>
        <v>RM</v>
      </c>
    </row>
    <row r="9" spans="2:6" s="18" customFormat="1" ht="15">
      <c r="B9" s="13"/>
      <c r="C9" s="13"/>
      <c r="D9" s="13"/>
      <c r="E9" s="13"/>
      <c r="F9" s="13"/>
    </row>
    <row r="10" spans="1:6" s="8" customFormat="1" ht="15">
      <c r="A10" s="8" t="s">
        <v>92</v>
      </c>
      <c r="B10" s="24">
        <v>40000000</v>
      </c>
      <c r="C10" s="24">
        <v>5852957</v>
      </c>
      <c r="D10" s="24">
        <v>6560500</v>
      </c>
      <c r="E10" s="24">
        <v>40950</v>
      </c>
      <c r="F10" s="24">
        <f>SUM(B10:E10)</f>
        <v>52454407</v>
      </c>
    </row>
    <row r="11" spans="1:6" s="8" customFormat="1" ht="15">
      <c r="A11" s="8" t="s">
        <v>94</v>
      </c>
      <c r="B11" s="24">
        <v>2168500</v>
      </c>
      <c r="C11" s="24">
        <v>997510</v>
      </c>
      <c r="D11" s="24"/>
      <c r="E11" s="24"/>
      <c r="F11" s="24">
        <f>SUM(B11:E11)</f>
        <v>3166010</v>
      </c>
    </row>
    <row r="12" spans="1:6" s="8" customFormat="1" ht="15">
      <c r="A12" s="8" t="s">
        <v>95</v>
      </c>
      <c r="B12" s="24"/>
      <c r="C12" s="24">
        <v>-35100</v>
      </c>
      <c r="D12" s="24"/>
      <c r="E12" s="24"/>
      <c r="F12" s="24">
        <f>SUM(B12:E12)</f>
        <v>-35100</v>
      </c>
    </row>
    <row r="13" spans="1:6" s="8" customFormat="1" ht="15">
      <c r="A13" s="8" t="s">
        <v>96</v>
      </c>
      <c r="B13" s="24"/>
      <c r="C13" s="24"/>
      <c r="D13" s="24">
        <v>-1518066</v>
      </c>
      <c r="E13" s="24"/>
      <c r="F13" s="24">
        <f>SUM(B13:E13)</f>
        <v>-1518066</v>
      </c>
    </row>
    <row r="14" spans="1:6" s="8" customFormat="1" ht="15">
      <c r="A14" s="8" t="s">
        <v>97</v>
      </c>
      <c r="B14" s="9"/>
      <c r="C14" s="9"/>
      <c r="D14" s="9">
        <f>IncomeStatement!F25</f>
        <v>4565612</v>
      </c>
      <c r="E14" s="9">
        <v>-159</v>
      </c>
      <c r="F14" s="24">
        <f>SUM(B14:E14)</f>
        <v>4565453</v>
      </c>
    </row>
    <row r="15" spans="1:6" s="8" customFormat="1" ht="15.75" thickBot="1">
      <c r="A15" s="5" t="s">
        <v>75</v>
      </c>
      <c r="B15" s="12">
        <f>SUM(B10:B14)</f>
        <v>42168500</v>
      </c>
      <c r="C15" s="12">
        <f>SUM(C10:C14)</f>
        <v>6815367</v>
      </c>
      <c r="D15" s="12">
        <f>SUM(D10:D14)</f>
        <v>9608046</v>
      </c>
      <c r="E15" s="12">
        <f>SUM(E10:E14)</f>
        <v>40791</v>
      </c>
      <c r="F15" s="12">
        <f>SUM(F10:F14)</f>
        <v>58632704</v>
      </c>
    </row>
    <row r="16" spans="2:6" s="8" customFormat="1" ht="15.75" thickTop="1">
      <c r="B16" s="9"/>
      <c r="C16" s="9"/>
      <c r="D16" s="9"/>
      <c r="E16" s="9"/>
      <c r="F16" s="9"/>
    </row>
    <row r="17" spans="2:6" s="8" customFormat="1" ht="15">
      <c r="B17" s="9"/>
      <c r="C17" s="9"/>
      <c r="D17" s="9"/>
      <c r="E17" s="9"/>
      <c r="F17" s="9"/>
    </row>
    <row r="18" spans="1:6" s="8" customFormat="1" ht="15">
      <c r="A18" s="8" t="s">
        <v>93</v>
      </c>
      <c r="B18" s="24">
        <v>42168500</v>
      </c>
      <c r="C18" s="24">
        <v>6815367</v>
      </c>
      <c r="D18" s="24">
        <v>9608046</v>
      </c>
      <c r="E18" s="24">
        <v>40791</v>
      </c>
      <c r="F18" s="24">
        <f aca="true" t="shared" si="0" ref="F18:F23">SUM(B18:E18)</f>
        <v>58632704</v>
      </c>
    </row>
    <row r="19" spans="1:6" s="8" customFormat="1" ht="15">
      <c r="A19" s="8" t="s">
        <v>99</v>
      </c>
      <c r="B19" s="24">
        <v>10542125</v>
      </c>
      <c r="C19" s="24"/>
      <c r="D19" s="24"/>
      <c r="E19" s="24"/>
      <c r="F19" s="24">
        <f t="shared" si="0"/>
        <v>10542125</v>
      </c>
    </row>
    <row r="20" spans="1:6" s="8" customFormat="1" ht="15">
      <c r="A20" s="8" t="s">
        <v>100</v>
      </c>
      <c r="B20" s="24">
        <v>10542125</v>
      </c>
      <c r="C20" s="24"/>
      <c r="D20" s="24"/>
      <c r="E20" s="24"/>
      <c r="F20" s="24">
        <f t="shared" si="0"/>
        <v>10542125</v>
      </c>
    </row>
    <row r="21" spans="1:6" s="8" customFormat="1" ht="15">
      <c r="A21" s="8" t="s">
        <v>101</v>
      </c>
      <c r="B21" s="24"/>
      <c r="C21" s="24">
        <v>-3347324</v>
      </c>
      <c r="D21" s="24"/>
      <c r="E21" s="24"/>
      <c r="F21" s="24">
        <f t="shared" si="0"/>
        <v>-3347324</v>
      </c>
    </row>
    <row r="22" spans="1:6" s="8" customFormat="1" ht="15">
      <c r="A22" s="8" t="s">
        <v>96</v>
      </c>
      <c r="B22" s="24"/>
      <c r="C22" s="24"/>
      <c r="D22" s="24">
        <v>-1821679</v>
      </c>
      <c r="E22" s="24"/>
      <c r="F22" s="24">
        <f t="shared" si="0"/>
        <v>-1821679</v>
      </c>
    </row>
    <row r="23" spans="1:6" s="8" customFormat="1" ht="15">
      <c r="A23" s="8" t="s">
        <v>102</v>
      </c>
      <c r="B23" s="9"/>
      <c r="C23" s="9"/>
      <c r="D23" s="9">
        <f>IncomeStatement!E25</f>
        <v>-1181128</v>
      </c>
      <c r="E23" s="9">
        <f>BalanceSheet!D39-BalanceSheet!E39</f>
        <v>-68339</v>
      </c>
      <c r="F23" s="24">
        <f t="shared" si="0"/>
        <v>-1249467</v>
      </c>
    </row>
    <row r="24" spans="1:6" s="8" customFormat="1" ht="15.75" thickBot="1">
      <c r="A24" s="5" t="s">
        <v>76</v>
      </c>
      <c r="B24" s="12">
        <f>SUM(B18:B23)</f>
        <v>63252750</v>
      </c>
      <c r="C24" s="12">
        <f>SUM(C18:C23)</f>
        <v>3468043</v>
      </c>
      <c r="D24" s="12">
        <f>SUM(D18:D23)</f>
        <v>6605239</v>
      </c>
      <c r="E24" s="12">
        <f>SUM(E18:E23)</f>
        <v>-27548</v>
      </c>
      <c r="F24" s="12">
        <f>SUM(F18:F23)</f>
        <v>73298484</v>
      </c>
    </row>
    <row r="25" spans="1:6" s="8" customFormat="1" ht="15.75" thickTop="1">
      <c r="A25" s="5"/>
      <c r="B25" s="17"/>
      <c r="C25" s="17"/>
      <c r="D25" s="17"/>
      <c r="E25" s="17"/>
      <c r="F25" s="17"/>
    </row>
    <row r="26" spans="1:6" s="8" customFormat="1" ht="15">
      <c r="A26" s="5"/>
      <c r="B26" s="17"/>
      <c r="C26" s="17"/>
      <c r="D26" s="17"/>
      <c r="E26" s="17"/>
      <c r="F26" s="17"/>
    </row>
    <row r="27" spans="1:6" s="8" customFormat="1" ht="15">
      <c r="A27" s="5"/>
      <c r="B27" s="17"/>
      <c r="C27" s="17"/>
      <c r="D27" s="17"/>
      <c r="E27" s="17"/>
      <c r="F27" s="17"/>
    </row>
    <row r="28" ht="15.75">
      <c r="F28" s="29">
        <f>IF(F24&lt;&gt;BalanceSheet!D40,"ERROR","")</f>
      </c>
    </row>
    <row r="29" ht="15.75">
      <c r="A29" s="5" t="s">
        <v>62</v>
      </c>
    </row>
    <row r="30" ht="15.75">
      <c r="A30" s="5" t="s">
        <v>73</v>
      </c>
    </row>
    <row r="31" ht="15.75">
      <c r="F31" s="3"/>
    </row>
  </sheetData>
  <mergeCells count="4">
    <mergeCell ref="A1:G1"/>
    <mergeCell ref="A2:G2"/>
    <mergeCell ref="A3:G3"/>
    <mergeCell ref="A4:C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workbookViewId="0" topLeftCell="A51">
      <selection activeCell="B51" sqref="B51"/>
    </sheetView>
  </sheetViews>
  <sheetFormatPr defaultColWidth="9.33203125" defaultRowHeight="13.5" customHeight="1"/>
  <cols>
    <col min="1" max="1" width="3.83203125" style="8" customWidth="1"/>
    <col min="2" max="2" width="63.66015625" style="8" customWidth="1"/>
    <col min="3" max="3" width="7.33203125" style="8" customWidth="1"/>
    <col min="4" max="5" width="15.33203125" style="8" customWidth="1"/>
    <col min="6" max="16384" width="9.33203125" style="8" customWidth="1"/>
  </cols>
  <sheetData>
    <row r="1" spans="1:5" ht="14.25" customHeight="1">
      <c r="A1" s="35" t="str">
        <f>IncomeStatement!A1</f>
        <v>UDS CAPITAL BERHAD (502246-P)</v>
      </c>
      <c r="B1" s="35"/>
      <c r="C1" s="35"/>
      <c r="D1" s="35"/>
      <c r="E1" s="35"/>
    </row>
    <row r="2" spans="1:5" ht="14.25" customHeight="1">
      <c r="A2" s="35" t="s">
        <v>30</v>
      </c>
      <c r="B2" s="35"/>
      <c r="C2" s="35"/>
      <c r="D2" s="35"/>
      <c r="E2" s="35"/>
    </row>
    <row r="3" spans="1:5" ht="14.25" customHeight="1">
      <c r="A3" s="35" t="s">
        <v>70</v>
      </c>
      <c r="B3" s="35"/>
      <c r="C3" s="35"/>
      <c r="D3" s="35"/>
      <c r="E3" s="35"/>
    </row>
    <row r="4" spans="1:5" ht="14.25" customHeight="1">
      <c r="A4" s="34" t="s">
        <v>28</v>
      </c>
      <c r="B4" s="34"/>
      <c r="C4" s="34"/>
      <c r="D4" s="34"/>
      <c r="E4" s="34"/>
    </row>
    <row r="5" spans="2:5" ht="13.5" customHeight="1">
      <c r="B5" s="5"/>
      <c r="D5" s="13" t="s">
        <v>77</v>
      </c>
      <c r="E5" s="13" t="str">
        <f>D5</f>
        <v>12 Months</v>
      </c>
    </row>
    <row r="6" spans="4:5" ht="13.5" customHeight="1">
      <c r="D6" s="13" t="s">
        <v>5</v>
      </c>
      <c r="E6" s="13" t="s">
        <v>5</v>
      </c>
    </row>
    <row r="7" spans="4:5" ht="13.5" customHeight="1">
      <c r="D7" s="15">
        <v>38960</v>
      </c>
      <c r="E7" s="15">
        <v>38595</v>
      </c>
    </row>
    <row r="8" spans="4:5" ht="13.5" customHeight="1">
      <c r="D8" s="15" t="s">
        <v>27</v>
      </c>
      <c r="E8" s="15" t="s">
        <v>27</v>
      </c>
    </row>
    <row r="9" spans="1:4" ht="13.5" customHeight="1">
      <c r="A9" s="5" t="s">
        <v>13</v>
      </c>
      <c r="B9" s="5"/>
      <c r="D9" s="27"/>
    </row>
    <row r="10" spans="1:5" ht="13.5" customHeight="1">
      <c r="A10" s="8" t="s">
        <v>68</v>
      </c>
      <c r="D10" s="9">
        <f>IncomeStatement!E21</f>
        <v>-702991</v>
      </c>
      <c r="E10" s="9">
        <v>6076708</v>
      </c>
    </row>
    <row r="11" spans="1:5" ht="13.5" customHeight="1">
      <c r="A11" s="8" t="s">
        <v>31</v>
      </c>
      <c r="D11" s="9"/>
      <c r="E11" s="9"/>
    </row>
    <row r="12" spans="2:5" ht="13.5" customHeight="1">
      <c r="B12" s="8" t="s">
        <v>64</v>
      </c>
      <c r="D12" s="9">
        <v>2882099</v>
      </c>
      <c r="E12" s="9">
        <v>2573944</v>
      </c>
    </row>
    <row r="13" spans="2:5" ht="13.5" customHeight="1">
      <c r="B13" s="8" t="s">
        <v>105</v>
      </c>
      <c r="D13" s="9">
        <v>-6903396</v>
      </c>
      <c r="E13" s="9">
        <v>-862924</v>
      </c>
    </row>
    <row r="14" spans="2:5" ht="13.5" customHeight="1">
      <c r="B14" s="8" t="s">
        <v>124</v>
      </c>
      <c r="D14" s="9">
        <v>1705845</v>
      </c>
      <c r="E14" s="9">
        <v>0</v>
      </c>
    </row>
    <row r="15" spans="2:5" ht="13.5" customHeight="1">
      <c r="B15" s="8" t="s">
        <v>106</v>
      </c>
      <c r="D15" s="9">
        <v>919607</v>
      </c>
      <c r="E15" s="9">
        <v>659314</v>
      </c>
    </row>
    <row r="16" spans="2:5" ht="13.5" customHeight="1">
      <c r="B16" s="8" t="s">
        <v>32</v>
      </c>
      <c r="D16" s="9">
        <v>224031</v>
      </c>
      <c r="E16" s="9">
        <v>1659246</v>
      </c>
    </row>
    <row r="17" spans="2:5" ht="13.5" customHeight="1">
      <c r="B17" s="8" t="s">
        <v>107</v>
      </c>
      <c r="D17" s="9">
        <v>-134050</v>
      </c>
      <c r="E17" s="9">
        <v>-11000</v>
      </c>
    </row>
    <row r="18" spans="2:5" ht="13.5" customHeight="1">
      <c r="B18" s="8" t="s">
        <v>33</v>
      </c>
      <c r="D18" s="9">
        <v>-16049</v>
      </c>
      <c r="E18" s="9">
        <v>-209604</v>
      </c>
    </row>
    <row r="19" spans="1:5" ht="13.5" customHeight="1">
      <c r="A19" s="8" t="s">
        <v>14</v>
      </c>
      <c r="D19" s="16">
        <f>SUM(D10:D18)</f>
        <v>-2024904</v>
      </c>
      <c r="E19" s="16">
        <f>SUM(E10:E18)</f>
        <v>9885684</v>
      </c>
    </row>
    <row r="20" spans="1:5" ht="13.5" customHeight="1">
      <c r="A20" s="8" t="s">
        <v>15</v>
      </c>
      <c r="D20" s="9"/>
      <c r="E20" s="9"/>
    </row>
    <row r="21" spans="2:5" ht="13.5" customHeight="1">
      <c r="B21" s="8" t="s">
        <v>29</v>
      </c>
      <c r="D21" s="9">
        <v>4688657</v>
      </c>
      <c r="E21" s="9">
        <v>-8088413</v>
      </c>
    </row>
    <row r="22" spans="2:5" ht="13.5" customHeight="1">
      <c r="B22" s="8" t="s">
        <v>34</v>
      </c>
      <c r="D22" s="9">
        <v>4107712</v>
      </c>
      <c r="E22" s="9">
        <v>1114912</v>
      </c>
    </row>
    <row r="23" spans="2:5" ht="13.5" customHeight="1">
      <c r="B23" s="8" t="s">
        <v>35</v>
      </c>
      <c r="D23" s="9">
        <v>-2316721</v>
      </c>
      <c r="E23" s="9">
        <v>3119211</v>
      </c>
    </row>
    <row r="24" spans="2:5" ht="13.5" customHeight="1">
      <c r="B24" s="8" t="s">
        <v>90</v>
      </c>
      <c r="D24" s="9">
        <v>-314397</v>
      </c>
      <c r="E24" s="9">
        <v>-42364</v>
      </c>
    </row>
    <row r="25" spans="1:5" ht="13.5" customHeight="1">
      <c r="A25" s="8" t="s">
        <v>36</v>
      </c>
      <c r="D25" s="16">
        <f>SUM(D19:D24)</f>
        <v>4140347</v>
      </c>
      <c r="E25" s="16">
        <f>SUM(E19:E24)</f>
        <v>5989030</v>
      </c>
    </row>
    <row r="26" spans="1:5" ht="13.5" customHeight="1">
      <c r="A26" s="8" t="s">
        <v>108</v>
      </c>
      <c r="D26" s="24">
        <v>0</v>
      </c>
      <c r="E26" s="24">
        <v>-187017</v>
      </c>
    </row>
    <row r="27" spans="1:5" ht="13.5" customHeight="1">
      <c r="A27" s="8" t="s">
        <v>109</v>
      </c>
      <c r="D27" s="24">
        <v>0</v>
      </c>
      <c r="E27" s="24">
        <v>-10000</v>
      </c>
    </row>
    <row r="28" spans="1:5" ht="13.5" customHeight="1">
      <c r="A28" s="8" t="s">
        <v>110</v>
      </c>
      <c r="D28" s="24">
        <v>-542698</v>
      </c>
      <c r="E28" s="24">
        <v>-2359936</v>
      </c>
    </row>
    <row r="29" spans="1:5" ht="13.5" customHeight="1">
      <c r="A29" s="8" t="s">
        <v>111</v>
      </c>
      <c r="D29" s="24">
        <v>0</v>
      </c>
      <c r="E29" s="24">
        <v>-41786</v>
      </c>
    </row>
    <row r="30" spans="1:5" ht="13.5" customHeight="1">
      <c r="A30" s="8" t="s">
        <v>23</v>
      </c>
      <c r="D30" s="9">
        <f>-D16</f>
        <v>-224031</v>
      </c>
      <c r="E30" s="9">
        <v>-1659246</v>
      </c>
    </row>
    <row r="31" spans="1:5" ht="13.5" customHeight="1">
      <c r="A31" s="5" t="s">
        <v>16</v>
      </c>
      <c r="B31" s="5"/>
      <c r="C31" s="5"/>
      <c r="D31" s="10">
        <f>SUM(D25:D30)</f>
        <v>3373618</v>
      </c>
      <c r="E31" s="10">
        <f>SUM(E25:E30)</f>
        <v>1731045</v>
      </c>
    </row>
    <row r="32" spans="4:5" ht="13.5" customHeight="1">
      <c r="D32" s="9"/>
      <c r="E32" s="9"/>
    </row>
    <row r="33" spans="1:5" ht="13.5" customHeight="1">
      <c r="A33" s="5" t="s">
        <v>17</v>
      </c>
      <c r="D33" s="9"/>
      <c r="E33" s="9"/>
    </row>
    <row r="34" spans="2:5" ht="13.5" customHeight="1">
      <c r="B34" s="8" t="s">
        <v>112</v>
      </c>
      <c r="D34" s="9">
        <v>-13209842</v>
      </c>
      <c r="E34" s="9">
        <v>-3526392</v>
      </c>
    </row>
    <row r="35" spans="2:5" ht="13.5" customHeight="1">
      <c r="B35" s="8" t="s">
        <v>113</v>
      </c>
      <c r="D35" s="9">
        <v>134050</v>
      </c>
      <c r="E35" s="9">
        <v>7920</v>
      </c>
    </row>
    <row r="36" spans="2:5" ht="13.5" customHeight="1">
      <c r="B36" s="8" t="s">
        <v>114</v>
      </c>
      <c r="D36" s="9">
        <v>649214</v>
      </c>
      <c r="E36" s="9">
        <v>-100000</v>
      </c>
    </row>
    <row r="37" spans="2:5" ht="13.5" customHeight="1">
      <c r="B37" s="8" t="s">
        <v>115</v>
      </c>
      <c r="D37" s="9">
        <v>0</v>
      </c>
      <c r="E37" s="9">
        <v>-1924000</v>
      </c>
    </row>
    <row r="38" spans="1:5" ht="13.5" customHeight="1">
      <c r="A38" s="5" t="s">
        <v>55</v>
      </c>
      <c r="B38" s="5"/>
      <c r="C38" s="5"/>
      <c r="D38" s="10">
        <f>SUM(D34:D37)</f>
        <v>-12426578</v>
      </c>
      <c r="E38" s="10">
        <f>SUM(E34:E37)</f>
        <v>-5542472</v>
      </c>
    </row>
    <row r="39" spans="4:5" ht="13.5" customHeight="1">
      <c r="D39" s="9"/>
      <c r="E39" s="9"/>
    </row>
    <row r="40" spans="1:5" ht="13.5" customHeight="1">
      <c r="A40" s="5" t="s">
        <v>18</v>
      </c>
      <c r="B40" s="5"/>
      <c r="D40" s="9"/>
      <c r="E40" s="9"/>
    </row>
    <row r="41" spans="2:5" ht="13.5" customHeight="1">
      <c r="B41" s="8" t="s">
        <v>25</v>
      </c>
      <c r="D41" s="9">
        <v>-3019153</v>
      </c>
      <c r="E41" s="9">
        <v>5436147</v>
      </c>
    </row>
    <row r="42" spans="2:5" ht="13.5" customHeight="1">
      <c r="B42" s="8" t="s">
        <v>67</v>
      </c>
      <c r="D42" s="9">
        <v>-227315</v>
      </c>
      <c r="E42" s="9">
        <v>-723918</v>
      </c>
    </row>
    <row r="43" spans="2:5" ht="13.5" customHeight="1">
      <c r="B43" s="8" t="s">
        <v>116</v>
      </c>
      <c r="D43" s="9">
        <v>16867400</v>
      </c>
      <c r="E43" s="9">
        <v>0</v>
      </c>
    </row>
    <row r="44" spans="2:5" ht="13.5" customHeight="1">
      <c r="B44" s="8" t="s">
        <v>117</v>
      </c>
      <c r="D44" s="9">
        <v>0</v>
      </c>
      <c r="E44" s="9">
        <v>3166010</v>
      </c>
    </row>
    <row r="45" spans="2:5" ht="13.5" customHeight="1">
      <c r="B45" s="8" t="s">
        <v>118</v>
      </c>
      <c r="D45" s="9">
        <v>0</v>
      </c>
      <c r="E45" s="9">
        <v>-35100</v>
      </c>
    </row>
    <row r="46" spans="2:5" ht="13.5" customHeight="1">
      <c r="B46" s="8" t="s">
        <v>24</v>
      </c>
      <c r="D46" s="9">
        <v>16049</v>
      </c>
      <c r="E46" s="9">
        <v>110923</v>
      </c>
    </row>
    <row r="47" spans="2:5" ht="13.5" customHeight="1">
      <c r="B47" s="8" t="s">
        <v>12</v>
      </c>
      <c r="D47" s="9">
        <v>-1821679</v>
      </c>
      <c r="E47" s="9">
        <v>-1518066</v>
      </c>
    </row>
    <row r="48" spans="1:5" ht="13.5" customHeight="1">
      <c r="A48" s="5" t="s">
        <v>53</v>
      </c>
      <c r="D48" s="10">
        <f>SUM(D41:D47)</f>
        <v>11815302</v>
      </c>
      <c r="E48" s="10">
        <f>SUM(E41:E47)</f>
        <v>6435996</v>
      </c>
    </row>
    <row r="49" spans="1:5" ht="13.5" customHeight="1">
      <c r="A49" s="5"/>
      <c r="D49" s="17"/>
      <c r="E49" s="17"/>
    </row>
    <row r="50" spans="1:5" ht="13.5" customHeight="1">
      <c r="A50" s="5" t="s">
        <v>54</v>
      </c>
      <c r="D50" s="11">
        <f>D31+D38+D48</f>
        <v>2762342</v>
      </c>
      <c r="E50" s="11">
        <f>E31+E38+E48</f>
        <v>2624569</v>
      </c>
    </row>
    <row r="51" spans="1:5" ht="13.5" customHeight="1">
      <c r="A51" s="8" t="s">
        <v>37</v>
      </c>
      <c r="D51" s="9">
        <v>3208448</v>
      </c>
      <c r="E51" s="9">
        <v>583879</v>
      </c>
    </row>
    <row r="52" spans="1:5" ht="13.5" customHeight="1" thickBot="1">
      <c r="A52" s="5" t="s">
        <v>69</v>
      </c>
      <c r="B52" s="5"/>
      <c r="C52" s="5"/>
      <c r="D52" s="25">
        <f>D50+D51</f>
        <v>5970790</v>
      </c>
      <c r="E52" s="12">
        <f>E50+E51</f>
        <v>3208448</v>
      </c>
    </row>
    <row r="53" spans="4:5" ht="13.5" customHeight="1" thickTop="1">
      <c r="D53" s="9"/>
      <c r="E53" s="9"/>
    </row>
    <row r="54" spans="1:5" ht="13.5" customHeight="1">
      <c r="A54" s="5" t="s">
        <v>60</v>
      </c>
      <c r="D54" s="9"/>
      <c r="E54" s="9"/>
    </row>
    <row r="55" spans="1:5" ht="13.5" customHeight="1">
      <c r="A55" s="8" t="s">
        <v>19</v>
      </c>
      <c r="D55" s="9">
        <f>BalanceSheet!D21</f>
        <v>10579431</v>
      </c>
      <c r="E55" s="9">
        <v>10146834</v>
      </c>
    </row>
    <row r="56" spans="1:5" ht="13.5" customHeight="1">
      <c r="A56" s="8" t="s">
        <v>20</v>
      </c>
      <c r="D56" s="9">
        <v>-4603961</v>
      </c>
      <c r="E56" s="9">
        <v>-4603961</v>
      </c>
    </row>
    <row r="57" spans="1:5" ht="13.5" customHeight="1">
      <c r="A57" s="8" t="s">
        <v>119</v>
      </c>
      <c r="D57" s="9">
        <v>0</v>
      </c>
      <c r="E57" s="9">
        <v>-2328521</v>
      </c>
    </row>
    <row r="58" spans="1:5" ht="13.5" customHeight="1">
      <c r="A58" s="8" t="s">
        <v>120</v>
      </c>
      <c r="D58" s="9">
        <v>-4680</v>
      </c>
      <c r="E58" s="9">
        <v>-5904</v>
      </c>
    </row>
    <row r="59" spans="4:5" ht="13.5" customHeight="1" thickBot="1">
      <c r="D59" s="26">
        <f>SUM(D55:D58)</f>
        <v>5970790</v>
      </c>
      <c r="E59" s="26">
        <f>SUM(E55:E58)</f>
        <v>3208448</v>
      </c>
    </row>
    <row r="60" spans="4:5" ht="13.5" customHeight="1" thickTop="1">
      <c r="D60" s="30">
        <f>IF(D52&lt;&gt;D59,"ERROR","")</f>
      </c>
      <c r="E60" s="30">
        <f>IF(E52&lt;&gt;E59,"ERROR","")</f>
      </c>
    </row>
    <row r="61" spans="4:5" ht="13.5" customHeight="1">
      <c r="D61" s="9"/>
      <c r="E61" s="9"/>
    </row>
    <row r="62" spans="1:5" ht="13.5" customHeight="1">
      <c r="A62" s="5" t="s">
        <v>57</v>
      </c>
      <c r="D62" s="9"/>
      <c r="E62" s="9"/>
    </row>
    <row r="63" ht="13.5" customHeight="1">
      <c r="A63" s="5" t="s">
        <v>73</v>
      </c>
    </row>
    <row r="65" ht="13.5" customHeight="1">
      <c r="D65" s="9"/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JOHNL</cp:lastModifiedBy>
  <cp:lastPrinted>2006-10-31T06:44:13Z</cp:lastPrinted>
  <dcterms:created xsi:type="dcterms:W3CDTF">2002-12-25T03:24:13Z</dcterms:created>
  <dcterms:modified xsi:type="dcterms:W3CDTF">2006-10-31T06:44:32Z</dcterms:modified>
  <cp:category/>
  <cp:version/>
  <cp:contentType/>
  <cp:contentStatus/>
</cp:coreProperties>
</file>