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65" yWindow="150" windowWidth="12120" windowHeight="4680" tabRatio="839" activeTab="5"/>
  </bookViews>
  <sheets>
    <sheet name="IS" sheetId="1" r:id="rId1"/>
    <sheet name="BS" sheetId="2" r:id="rId2"/>
    <sheet name="Equity" sheetId="3" r:id="rId3"/>
    <sheet name="CashFlow" sheetId="4" r:id="rId4"/>
    <sheet name="Notes A" sheetId="5" r:id="rId5"/>
    <sheet name="Notes A14" sheetId="6" r:id="rId6"/>
    <sheet name="Notes B" sheetId="7" r:id="rId7"/>
  </sheets>
  <externalReferences>
    <externalReference r:id="rId10"/>
  </externalReferences>
  <definedNames>
    <definedName name="_xlnm.Print_Area" localSheetId="1">'BS'!$A$1:$G$60</definedName>
    <definedName name="_xlnm.Print_Area" localSheetId="3">'CashFlow'!$A$1:$E$61</definedName>
    <definedName name="_xlnm.Print_Area" localSheetId="2">'Equity'!$A$1:$G$52</definedName>
    <definedName name="_xlnm.Print_Area" localSheetId="0">'IS'!$A$1:$I$51</definedName>
    <definedName name="_xlnm.Print_Area" localSheetId="4">'Notes A'!$A$1:$M$155</definedName>
    <definedName name="_xlnm.Print_Area" localSheetId="5">'Notes A14'!$A$1:$O$71</definedName>
    <definedName name="_xlnm.Print_Area" localSheetId="6">'Notes B'!$A$1:$M$178</definedName>
    <definedName name="_xlnm.Print_Titles" localSheetId="3">'CashFlow'!$1:$2</definedName>
    <definedName name="_xlnm.Print_Titles" localSheetId="4">'Notes A'!$1:$7</definedName>
    <definedName name="_xlnm.Print_Titles" localSheetId="5">'Notes A14'!$1:$4</definedName>
    <definedName name="_xlnm.Print_Titles" localSheetId="6">'Notes B'!$1:$4</definedName>
  </definedNames>
  <calcPr fullCalcOnLoad="1"/>
</workbook>
</file>

<file path=xl/sharedStrings.xml><?xml version="1.0" encoding="utf-8"?>
<sst xmlns="http://schemas.openxmlformats.org/spreadsheetml/2006/main" count="533" uniqueCount="318">
  <si>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</si>
  <si>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</si>
  <si>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</si>
  <si>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</si>
  <si>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</si>
  <si>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</si>
  <si>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</si>
  <si>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</si>
  <si>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</si>
  <si>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</si>
  <si>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</si>
  <si>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</si>
  <si>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</si>
  <si>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</si>
  <si>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</si>
  <si>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</si>
  <si>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</si>
  <si>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</si>
  <si>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</si>
  <si>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</si>
  <si>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</si>
  <si>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</si>
  <si>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</si>
  <si>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</si>
  <si>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</si>
  <si>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</si>
  <si>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</si>
  <si>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</si>
  <si>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</si>
  <si>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</si>
  <si>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</si>
  <si>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</si>
  <si>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</si>
  <si>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</si>
  <si>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</si>
  <si>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</si>
  <si>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</si>
  <si>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</si>
  <si>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xml:space="preserve">Operating profit before working capital changes </t>
  </si>
  <si>
    <t>Cash flows from investing activities</t>
  </si>
  <si>
    <t>Interest received</t>
  </si>
  <si>
    <t>Cash and cash equivalents at the beginning of period</t>
  </si>
  <si>
    <t xml:space="preserve">Note 1 </t>
  </si>
  <si>
    <t>NOTES TO THE INTERIM FINANCIAL REPORT</t>
  </si>
  <si>
    <t>A1.</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</si>
  <si>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</si>
  <si>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</si>
  <si>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</si>
  <si>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</si>
  <si>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</si>
  <si>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</si>
  <si>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</si>
  <si>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</si>
  <si>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</si>
  <si>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</si>
  <si>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</si>
  <si>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A8.</t>
  </si>
  <si>
    <t>Segmental Reporting</t>
  </si>
  <si>
    <t>A9.</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</si>
  <si>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</si>
  <si>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</si>
  <si>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</si>
  <si>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</si>
  <si>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</si>
  <si>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</si>
  <si>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</si>
  <si>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</si>
  <si>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</si>
  <si>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</si>
  <si>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</si>
  <si>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</si>
  <si>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</si>
  <si>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</si>
  <si>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</si>
  <si>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</si>
  <si>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</si>
  <si>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</si>
  <si>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</si>
  <si>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</si>
  <si>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B7.</t>
  </si>
  <si>
    <t>B8.</t>
  </si>
  <si>
    <t>B9.</t>
  </si>
  <si>
    <t>Group Borrowings and Debt Securities</t>
  </si>
  <si>
    <t>B10.</t>
  </si>
  <si>
    <t>B11.</t>
  </si>
  <si>
    <t>Material Litigation</t>
  </si>
  <si>
    <t>B12.</t>
  </si>
  <si>
    <t>Dividends</t>
  </si>
  <si>
    <t>B13.</t>
  </si>
  <si>
    <t>Basis of Calculation of Earnings Per Share</t>
  </si>
  <si>
    <t xml:space="preserve">   shares of RM0.50 each in issue ('000)</t>
  </si>
  <si>
    <t>Premium</t>
  </si>
  <si>
    <t>Purchase of property, plant and equipment</t>
  </si>
  <si>
    <t>Changes in working capital :</t>
  </si>
  <si>
    <t>Cash and bank balances</t>
  </si>
  <si>
    <t>Cash and cash equivalents at the end of period (Note 1)</t>
  </si>
  <si>
    <t>Not applicable as there were no profit forecast and profit guarantee published.</t>
  </si>
  <si>
    <t xml:space="preserve">Status of Corporate Proposal </t>
  </si>
  <si>
    <t>Retained</t>
  </si>
  <si>
    <t>Change in The Composition of The Group</t>
  </si>
  <si>
    <t>Deferred tax liabilities</t>
  </si>
  <si>
    <t>Basic Earnings Per Share (sen)</t>
  </si>
  <si>
    <t>Basic earnings per share</t>
  </si>
  <si>
    <t>(Unaudited)</t>
  </si>
  <si>
    <t>Equity</t>
  </si>
  <si>
    <t xml:space="preserve">Total </t>
  </si>
  <si>
    <t>Current</t>
  </si>
  <si>
    <t>Year-to-date</t>
  </si>
  <si>
    <t>PART B : ADDITIONAL INFORMATION REQUIRED BY THE BURSA MALAYSIA SECURITIES BERHAD LISTING REQUIREMENTS</t>
  </si>
  <si>
    <t>Share capital</t>
  </si>
  <si>
    <t>Earning per share</t>
  </si>
  <si>
    <t>Total non-current assets</t>
  </si>
  <si>
    <t>Total current assets</t>
  </si>
  <si>
    <t>Total non-current liabilities</t>
  </si>
  <si>
    <t>Total assets</t>
  </si>
  <si>
    <t>Total equity and liabilities</t>
  </si>
  <si>
    <t>Capital Commitments Outstanding Not Provided In The Interim Financial Report</t>
  </si>
  <si>
    <t xml:space="preserve">   Basic earnings per share (sen)</t>
  </si>
  <si>
    <t xml:space="preserve">   Diluted earnings per share (sen)</t>
  </si>
  <si>
    <t>ASSETS</t>
  </si>
  <si>
    <t>Non-Current Assets</t>
  </si>
  <si>
    <t>Current Assets</t>
  </si>
  <si>
    <t>EQUITY</t>
  </si>
  <si>
    <t>LIABILITIES</t>
  </si>
  <si>
    <t>Non-Current Liabilities</t>
  </si>
  <si>
    <t>Total liabilities</t>
  </si>
  <si>
    <t>Current Liabilities</t>
  </si>
  <si>
    <t xml:space="preserve">Profit before taxation </t>
  </si>
  <si>
    <t>Intangible asset</t>
  </si>
  <si>
    <t xml:space="preserve"> Retained earnings</t>
  </si>
  <si>
    <t>Treasury shares</t>
  </si>
  <si>
    <t>Treasury</t>
  </si>
  <si>
    <t>Issuances and Repayment of Debt and Equity Securities</t>
  </si>
  <si>
    <t>Dividends Paid</t>
  </si>
  <si>
    <t>Weighted average number of ordinary</t>
  </si>
  <si>
    <t>Net profit attributable to equity holders (RM'000)</t>
  </si>
  <si>
    <t>There was no dilution in the earnings per share.</t>
  </si>
  <si>
    <t>N/A</t>
  </si>
  <si>
    <t>CONDENSED CONSOLIDATED STATEMENT OF COMPREHENSIVE INCOME</t>
  </si>
  <si>
    <t>CONDENSED CONSOLIDATED STATEMENT OF CASH FLOWS</t>
  </si>
  <si>
    <t>Cash generated from operations</t>
  </si>
  <si>
    <t>Net cash generated from operating activities</t>
  </si>
  <si>
    <t>Derivative Financial Instruments</t>
  </si>
  <si>
    <t>Basis of Preparation</t>
  </si>
  <si>
    <r>
      <t>Subsequent</t>
    </r>
    <r>
      <rPr>
        <b/>
        <sz val="10"/>
        <color indexed="10"/>
        <rFont val="Times New Roman"/>
        <family val="1"/>
      </rPr>
      <t xml:space="preserve"> </t>
    </r>
    <r>
      <rPr>
        <b/>
        <sz val="10"/>
        <rFont val="Times New Roman"/>
        <family val="1"/>
      </rPr>
      <t>Events</t>
    </r>
  </si>
  <si>
    <t>Total current liabilities</t>
  </si>
  <si>
    <t>Current tax liabilities</t>
  </si>
  <si>
    <t xml:space="preserve">Currency Forward Contracts            </t>
  </si>
  <si>
    <t>Fair value</t>
  </si>
  <si>
    <t xml:space="preserve">Principal or Notional </t>
  </si>
  <si>
    <t>Amount</t>
  </si>
  <si>
    <t>Assets</t>
  </si>
  <si>
    <t>Liabilities</t>
  </si>
  <si>
    <t>- Less than 1 year</t>
  </si>
  <si>
    <t>Contingent Liabilities and Contingent Assets</t>
  </si>
  <si>
    <t xml:space="preserve">Corporate guarantee granted by the Company in favour of </t>
  </si>
  <si>
    <t>There were no announced corporate proposals not completed as at the date of this report.</t>
  </si>
  <si>
    <t>Income taxes paid</t>
  </si>
  <si>
    <t xml:space="preserve">  - prior</t>
  </si>
  <si>
    <t>There were no unusual items and amounts of items affecting assets, liabilities, equity, net income or cash flows during the current quarter under review and financial year to date.</t>
  </si>
  <si>
    <t xml:space="preserve">There were no changes in accounting estimates that have had material effect in the current quarter under review and financial year to date. </t>
  </si>
  <si>
    <t xml:space="preserve">  licensed banks for credit facilities granted to its subsidiaries</t>
  </si>
  <si>
    <t>B14.</t>
  </si>
  <si>
    <t>- Realised</t>
  </si>
  <si>
    <t>- Unrealised</t>
  </si>
  <si>
    <t>Less: Consolidation adjustments</t>
  </si>
  <si>
    <t xml:space="preserve">     Non-controlling interest</t>
  </si>
  <si>
    <t>Trade and other receivables</t>
  </si>
  <si>
    <t>Prepayments paid</t>
  </si>
  <si>
    <t>Trade and other payables</t>
  </si>
  <si>
    <t>Prepayments received</t>
  </si>
  <si>
    <t>At 1 January 2011</t>
  </si>
  <si>
    <t>Net cash used in investing activities</t>
  </si>
  <si>
    <t>The Group's Executive Directors ("ED") review the operation in three reportable geographical segments as follow:-</t>
  </si>
  <si>
    <t>North America</t>
  </si>
  <si>
    <t>Total</t>
  </si>
  <si>
    <t>Segment revenue</t>
  </si>
  <si>
    <t>Segment trade receivables</t>
  </si>
  <si>
    <t xml:space="preserve">     Owners of the Company</t>
  </si>
  <si>
    <t>Total equity attributable to owners of the Company</t>
  </si>
  <si>
    <t>Non-controlling interest</t>
  </si>
  <si>
    <t>Total equity</t>
  </si>
  <si>
    <t>Dividends to the owners of the Company</t>
  </si>
  <si>
    <t>Financial assets at fair value through profit and loss</t>
  </si>
  <si>
    <t>Since the reportable segment of the Group is primarily confined within one business, which is the manufacturing and sale of wooden picture frame moulding and timber products and its operation are carried out solely in Malaysia, it is not practicable for the Group to incur excessive cost to develop the necessary information, which is not available, for the disclosure of segment profit and segment asset (other than trade receivables) and it is not included in the internal management reports that are reviewed by the ED.</t>
  </si>
  <si>
    <t>-</t>
  </si>
  <si>
    <t>Asia Pacific</t>
  </si>
  <si>
    <t>31.12.2011</t>
  </si>
  <si>
    <t>01.01.2011</t>
  </si>
  <si>
    <t>At 1 January 2012</t>
  </si>
  <si>
    <t>PART A : EXPLANATORY NOTES AS PER MFRS 134</t>
  </si>
  <si>
    <t>The auditors’ report  on the financial statements for the year ended 31 December 2011 of the Group was not qualified.</t>
  </si>
  <si>
    <t>A14.</t>
  </si>
  <si>
    <t>Other regions</t>
  </si>
  <si>
    <t>Profit Forecast and Estimates Announced or Disclosed</t>
  </si>
  <si>
    <t>Not applicable as there were no profit forecast or estimates that have been announced or disclosed for the financial year ended 31 December 2011.</t>
  </si>
  <si>
    <t>Financial liabilities at fair value through profit and loss</t>
  </si>
  <si>
    <t>Since the last Audited Financial Statements for the year ended 31 December 2011, the Group does not have any material litigation until the date of this report.</t>
  </si>
  <si>
    <t>Profit for the Period</t>
  </si>
  <si>
    <t xml:space="preserve">Profit and total comprehensive income for the period </t>
  </si>
  <si>
    <t xml:space="preserve"> is arrived at after crediting/(charging):</t>
  </si>
  <si>
    <t>Interest income</t>
  </si>
  <si>
    <t>Profit and total comprehensive income for the period</t>
  </si>
  <si>
    <t>Attributable to:</t>
  </si>
  <si>
    <t>Share premium</t>
  </si>
  <si>
    <t>- Inventories</t>
  </si>
  <si>
    <t>- Trade and other payables</t>
  </si>
  <si>
    <t>- Trade and other receivables</t>
  </si>
  <si>
    <t>Depreciation of property, plant and equipment</t>
  </si>
  <si>
    <t>The following MFRSs, IC Interpretations and Amendments to MFRSs have been issued by the MASB but are not yet effective, and have yet to be adopted by the Group:</t>
  </si>
  <si>
    <t>Effective for annual periods beginning on or after 1 January 2013</t>
  </si>
  <si>
    <t>Effective for annual periods beginning on or after 1 January 2014</t>
  </si>
  <si>
    <r>
      <t xml:space="preserve">- Amendments to MFRS 132, </t>
    </r>
    <r>
      <rPr>
        <i/>
        <sz val="10"/>
        <rFont val="Times New Roman"/>
        <family val="1"/>
      </rPr>
      <t>Offsetting Financial Assets and Financial Liabilities</t>
    </r>
  </si>
  <si>
    <r>
      <t xml:space="preserve">- MFRS 10, </t>
    </r>
    <r>
      <rPr>
        <i/>
        <sz val="10"/>
        <rFont val="Times New Roman"/>
        <family val="1"/>
      </rPr>
      <t>Consolidated Financial Statements</t>
    </r>
  </si>
  <si>
    <r>
      <t xml:space="preserve">- MFRS 11, </t>
    </r>
    <r>
      <rPr>
        <i/>
        <sz val="10"/>
        <rFont val="Times New Roman"/>
        <family val="1"/>
      </rPr>
      <t>Joint Arrangements</t>
    </r>
  </si>
  <si>
    <r>
      <t xml:space="preserve">- MFRS 12, </t>
    </r>
    <r>
      <rPr>
        <i/>
        <sz val="10"/>
        <rFont val="Times New Roman"/>
        <family val="1"/>
      </rPr>
      <t>Disclosure of Interests in Other Entities</t>
    </r>
  </si>
  <si>
    <r>
      <t xml:space="preserve">- MFRS 13, </t>
    </r>
    <r>
      <rPr>
        <i/>
        <sz val="10"/>
        <rFont val="Times New Roman"/>
        <family val="1"/>
      </rPr>
      <t>Fair Value Measurement</t>
    </r>
  </si>
  <si>
    <r>
      <t xml:space="preserve">- Amendments to MFRS 7, </t>
    </r>
    <r>
      <rPr>
        <i/>
        <sz val="10"/>
        <rFont val="Times New Roman"/>
        <family val="1"/>
      </rPr>
      <t>Financial Instruments: Disclosures - Offsetting Financial Assets and Financial Liabilities</t>
    </r>
  </si>
  <si>
    <r>
      <t xml:space="preserve">- IC Interpretation 20, </t>
    </r>
    <r>
      <rPr>
        <i/>
        <sz val="10"/>
        <rFont val="Times New Roman"/>
        <family val="1"/>
      </rPr>
      <t>Stripping Costs in the Production Phase of a Surface Mine</t>
    </r>
  </si>
  <si>
    <t>As stated in Note A1, these are the Group's first consolidated interim financial statements prepared in accordance with MFRSs.</t>
  </si>
  <si>
    <t>FRSs</t>
  </si>
  <si>
    <t>Effect of transition</t>
  </si>
  <si>
    <t>to MFRSs</t>
  </si>
  <si>
    <t>MFRSs</t>
  </si>
  <si>
    <t>Explanation of transition to MFRSs (continued)</t>
  </si>
  <si>
    <t>The market risk posed by the Group's currency forward contracts depends on the economic changes that may impact market prices. As the exchange rate is pre-determined under such contracts, the market risk in these instruments is not significant. The currency forward contracts are transacted with the Group's banker and the credit risk for non-performance by the counterparty in these instruments is minimal.</t>
  </si>
  <si>
    <t xml:space="preserve">(a) </t>
  </si>
  <si>
    <t xml:space="preserve">(b) </t>
  </si>
  <si>
    <t>(Restated)</t>
  </si>
  <si>
    <t>The impact arising from the change is summarised as follows:</t>
  </si>
  <si>
    <t>Consolidated statement of financial position</t>
  </si>
  <si>
    <t>Note</t>
  </si>
  <si>
    <t>Increase in property, pant and equipment</t>
  </si>
  <si>
    <t>A14(a)</t>
  </si>
  <si>
    <t>Adjustment to retained earnings</t>
  </si>
  <si>
    <t>Retained earnings</t>
  </si>
  <si>
    <t>The changes that affected the retained earnings are as follows:</t>
  </si>
  <si>
    <t>Fair valuation of freehold land</t>
  </si>
  <si>
    <t>Increase in retained earnings</t>
  </si>
  <si>
    <t>- as previously stated</t>
  </si>
  <si>
    <t>At 1 January 2012, as restated</t>
  </si>
  <si>
    <t>At 1 January 2011, as restated</t>
  </si>
  <si>
    <t>Highly liquid investment with non-bank</t>
  </si>
  <si>
    <t xml:space="preserve">  financial institution</t>
  </si>
  <si>
    <t xml:space="preserve">The interim financial statements should be read in conjunction with the Audited Financial Statements for the year ended 31 December 2011 of Classic Scenic Berhad ("CSCENIC" or "the Company"), which were prepared under Financial Reporting Standards (FRSs). The explanatory notes attached to the interim financial statements provide an explanation of events and transactions that are significant to an understanding of the changes in the financial position and performance of the Group since the financial year ended 31 December 2011. </t>
  </si>
  <si>
    <t>Effective for annual periods beginning on or after 1 July 2012</t>
  </si>
  <si>
    <r>
      <t xml:space="preserve">- MFRS 119, </t>
    </r>
    <r>
      <rPr>
        <i/>
        <sz val="10"/>
        <rFont val="Times New Roman"/>
        <family val="1"/>
      </rPr>
      <t>Employee Benefits</t>
    </r>
    <r>
      <rPr>
        <sz val="10"/>
        <rFont val="Times New Roman"/>
        <family val="1"/>
      </rPr>
      <t xml:space="preserve"> (as amended in June 2011)</t>
    </r>
  </si>
  <si>
    <r>
      <t xml:space="preserve">- MFRS 127, </t>
    </r>
    <r>
      <rPr>
        <i/>
        <sz val="10"/>
        <rFont val="Times New Roman"/>
        <family val="1"/>
      </rPr>
      <t>Separate Financial Statements</t>
    </r>
    <r>
      <rPr>
        <sz val="10"/>
        <rFont val="Times New Roman"/>
        <family val="1"/>
      </rPr>
      <t xml:space="preserve"> (as amended by IASB in May 2011)</t>
    </r>
  </si>
  <si>
    <r>
      <t xml:space="preserve">- MFRS 128, </t>
    </r>
    <r>
      <rPr>
        <i/>
        <sz val="10"/>
        <rFont val="Times New Roman"/>
        <family val="1"/>
      </rPr>
      <t>Investments in Associates and Joint Ventures</t>
    </r>
    <r>
      <rPr>
        <sz val="10"/>
        <rFont val="Times New Roman"/>
        <family val="1"/>
      </rPr>
      <t xml:space="preserve"> (as amended by IASB in May 2011)</t>
    </r>
  </si>
  <si>
    <t>Effective for annual periods beginning on or after 1 January 2015</t>
  </si>
  <si>
    <r>
      <t xml:space="preserve">- MFRS 9, </t>
    </r>
    <r>
      <rPr>
        <i/>
        <sz val="10"/>
        <rFont val="Times New Roman"/>
        <family val="1"/>
      </rPr>
      <t xml:space="preserve">Financial Instruments </t>
    </r>
    <r>
      <rPr>
        <sz val="10"/>
        <rFont val="Times New Roman"/>
        <family val="1"/>
      </rPr>
      <t>(IFRS 9 issued by IASB in October 2010)</t>
    </r>
  </si>
  <si>
    <r>
      <t xml:space="preserve">- MFRS 9, </t>
    </r>
    <r>
      <rPr>
        <i/>
        <sz val="10"/>
        <rFont val="Times New Roman"/>
        <family val="1"/>
      </rPr>
      <t xml:space="preserve">Financial Instruments </t>
    </r>
    <r>
      <rPr>
        <sz val="10"/>
        <rFont val="Times New Roman"/>
        <family val="1"/>
      </rPr>
      <t>(IFRS 9 issued by IASB in November 2009)</t>
    </r>
  </si>
  <si>
    <t>Significant Accounting Policies</t>
  </si>
  <si>
    <t>The accounting policies applied by the Group in these condensed consolidated interim financial statements are the same as those applied by the Group in its consolidated annual financial statements as at and for the year ended 31 December 2011 save as follows:-</t>
  </si>
  <si>
    <t>A14(b)</t>
  </si>
  <si>
    <t>A2</t>
  </si>
  <si>
    <t>In preparing the opening MFRS statement of financial position, the Group has adjusted amounts reported previously in financial statements prepared in accordance with the previous FRSs. An explanation of how the transition from the previous FRSs to the new MFRSs has affected the Group's financial position is set out in the following table and the notes that accompany this table.</t>
  </si>
  <si>
    <t>There are no material differences in the statement of profit or loss and other comprehensive income and the statement of cash flows upon transition to MFRSs.</t>
  </si>
  <si>
    <r>
      <t>The determination of realised and unrealised profits is based on the Guidance of Special Matter No.1, Determination of Realised and Unrealised Profits or Losses in the Context of Disclosures Pursuant to Bursa Malaysia Securities Berhad Listing Requirement, issued by the Malaysian Institute of Accountants on 20 December 2010, and presented based on the format prescribed by Bursa Securities.</t>
    </r>
  </si>
  <si>
    <t>N/A - Not applicable</t>
  </si>
  <si>
    <t>Year as at</t>
  </si>
  <si>
    <t>Financial assets at fair value through profit or loss</t>
  </si>
  <si>
    <t>Financial liabilities at fair value through profit or loss</t>
  </si>
  <si>
    <t>Net assets per share (RM)</t>
  </si>
  <si>
    <t>- effect of transition to MFRSs</t>
  </si>
  <si>
    <t>Earnings</t>
  </si>
  <si>
    <t>Distributable</t>
  </si>
  <si>
    <t xml:space="preserve">The interim financial statements are unaudited and have been prepared in compliance with Malaysian Financial Reporting Standards ("MFRS") 134: Interim Financial Reporting, issued by the Malaysian Accounting Standards Board (MASB), International Accounting Standard ("IAS") 134: Interim Financial Reporting, issued by the International Accounting Standard Board ("IASB") and Chapter 9 Part K of the Main Market Listing Requirements of the Bursa Malaysia Securities Berhad ("Bursa Securities"). </t>
  </si>
  <si>
    <t>With effect from 1 January 2012, the Group has adopted the MFRS framework issued by the MASB. The MFRS framework introduced by the MASB has fully converged Malaysia's existing FRS framework with the International Financial Reporting Standards ("IFRS") framework issued by the IASB. The FRSs issued under the previous FRS framework were equivalent to the MFRSs issued under the MFRS framework, except there are some differences in relation to the transitional provisions and effective dates contained in certain of the FRSs. The financial effects of convergence to the MFRS framework and any consequential changes in accounting policies as a result of the convergence are discussed in Note A2 and Note A14.</t>
  </si>
  <si>
    <r>
      <t xml:space="preserve">- Amendments to MFRS 101, </t>
    </r>
    <r>
      <rPr>
        <i/>
        <sz val="10"/>
        <rFont val="Times New Roman"/>
        <family val="1"/>
      </rPr>
      <t>Presentation of Items of Other Comprehensive Income</t>
    </r>
  </si>
  <si>
    <t>In the previous years, the Group measured its freehold lands at cost. Upon transition to MFRSs, the Group elected to apply the optional exemption to measure the freehold lands at fair value at the date of transition as its deemed cost.</t>
  </si>
  <si>
    <t>The aggregate fair value of the freehold lands at 1 January 2011 (date of transition) was determined at RM20,061,000 compared to the carrying amount of RM16,210,000 recognised previously.</t>
  </si>
  <si>
    <t>Explanation on transition to MFRSs</t>
  </si>
  <si>
    <t>Reconciliation of statement of financial position</t>
  </si>
  <si>
    <t>As disclosed in Note A9, the Group is primarily involved in the manufacturing and sale of wooden picture frame moulding and timber products, and its operation are carried out solely in Malaysia. Hence, there is no detailed analysis on revenue and earnings of other business operating segments.</t>
  </si>
  <si>
    <t>The purpose of entering currency forward contracts is to minimise the impact of unfavourable movement in exchange rate on the trade receivables denominated in United States Dollar. There are no cash requirements for these contracts.</t>
  </si>
  <si>
    <t>The breakdown of the Group's retained earnings as at the reporting date, into realised and unrealised, pursuant to the directive issued by Bursa Malaysia Securities Berhad ("Bursa Securities") on 25 March 2010 is as follows:-</t>
  </si>
  <si>
    <t>Total retained earnings of the Company and its subsidiaries:</t>
  </si>
  <si>
    <t>Total group retained earnings as per consolidated accounts</t>
  </si>
  <si>
    <t>Save as disclosed above, the other items as required under Appendix 9B Part A (16) of the Main Market Listing Requirements of Bursa Securities are not applicable.</t>
  </si>
  <si>
    <t>1.1.2011</t>
  </si>
  <si>
    <t>The effective tax rate for the quarter under review and current year to date was 24%, which was slightly lower than the statutory income tax rate of 25% mainly due to the tax incentives claimed by one of its subsidiaries under Promotion of Export, Promotion of Investment Act 1986.</t>
  </si>
  <si>
    <t>Non-</t>
  </si>
  <si>
    <t>distributable</t>
  </si>
  <si>
    <t>Realised and unrealised retained earnings</t>
  </si>
  <si>
    <t>QUARTERLY REPORT ON CONSOLIDATED RESULTS FOR THE SECOND QUARTER ENDED 30 JUNE 2012</t>
  </si>
  <si>
    <t>FOR THE QUARTER ENDED 30 JUNE 2012</t>
  </si>
  <si>
    <t>30.06.2012</t>
  </si>
  <si>
    <t>30.06.2011</t>
  </si>
  <si>
    <t>CONDENSED CONSOLIDATED  STATEMENT OF FINANCIAL POSITION AS AT 30 JUNE 2012</t>
  </si>
  <si>
    <t>At 30 June 2012</t>
  </si>
  <si>
    <t>At 30 June 2011</t>
  </si>
  <si>
    <t xml:space="preserve">QUARTERLY REPORT ON CONSOLIDATED RESULTS FOR THE SECOND QUARTER </t>
  </si>
  <si>
    <t>ENDED 30 JUNE 2012</t>
  </si>
  <si>
    <t>The fair value derivative liabilities amounting to RM312,000 has been recognised in the financial statements.</t>
  </si>
  <si>
    <t>Cash flows from financing activities</t>
  </si>
  <si>
    <t>Dividend paid</t>
  </si>
  <si>
    <t>Net cash used in financing activities</t>
  </si>
  <si>
    <t>Gain on disposal of property, plant and equipment</t>
  </si>
  <si>
    <t>There were no issuance and repayment of debts and equity securities, shares buy-back, shares cancellation, shares held as treasury shares or resale of treasury shares during the current quarter under review and financial year to date save as follow:-</t>
  </si>
  <si>
    <t>During the current quarter under review, a second interim dividend comprising franked dividend of 6% or 3 sen, less 25% tax per ordinary share and tax-exempt dividend of 4% or 2 sen per ordinary share totalling RM5.1 million in respect of the financial year ended 31 December 2011 was paid on 22 May 2012.</t>
  </si>
  <si>
    <t>As at 30 June 2012, the Group does not have any bank borrowings.</t>
  </si>
  <si>
    <t>(Loss)/Gain on derivatives</t>
  </si>
  <si>
    <t>Gain/(Loss) on foreign exchange</t>
  </si>
  <si>
    <r>
      <t xml:space="preserve">- Amendments to MFRS 1, </t>
    </r>
    <r>
      <rPr>
        <i/>
        <sz val="10"/>
        <rFont val="Times New Roman"/>
        <family val="1"/>
      </rPr>
      <t>Government Loans</t>
    </r>
  </si>
  <si>
    <t>Unrealised foreign exchange loss</t>
  </si>
  <si>
    <t>Net increase/(decrease) in cash and cash equivalents</t>
  </si>
  <si>
    <t>There were no changes in the composition of the Group for the quarter ended 30 June 2012 including business combination, acquisition or disposal of subsidiaries and long term investments, restructuring and discontinued operation.</t>
  </si>
  <si>
    <t>Proceeds from disposal of property, plant and equipment</t>
  </si>
  <si>
    <t>Proceeds from disposal of  treasury shares</t>
  </si>
  <si>
    <t>The Group recorded revenue for the current quarter at RM17.3 million, an increase of RM4.3 million or 33.1% compared to the preceding year corresponding quarter of RM13.0 million mainly due to higher sales revenue from export of wooden picture frame moulding. The Group's profit before tax was RM5.0 million, an increase of RM2.3 million or 85.2% as compared to RM2.7 million in the preceding year corresponding quarter. The increase in profit before tax was mainly attributable to higher sales revenue and the saving derived from sourcing less expensive alternative raw materials and more efficient use of materials.</t>
  </si>
  <si>
    <t>For the six months ended 30 June 2012, the Group's revenue was RM30.7 million, an increase of RM3.0 million or 10.8% compared to the preceding year corresponding period of RM27.7 million mainly due to higher sales revenue from export of wooden picture frame moulding. The Group's profit before tax was RM8.5 million, an increase of RM2.1 million or 32.8% compared to RM6.4 million in the preceding year corresponding quarter. The increase in profit before tax was mainly due to higher sales revenue and the saving derived from sourcing less expensive alternative raw materials and more efficient use of materials.</t>
  </si>
  <si>
    <t>The Group recorded a revenue of RM17.3 million for the current quarter under review, an increase of RM3.9 million or 29.1% from RM13.4 million in the preceding quarter mainly due to higher sales revenue from export of wooden picture frame moulding. The Group' profit before tax for the current quarter under review was RM5.0 million, an increase of RM1.5 million or 42.9% compared to RM3.5 million in the preceding quarter. The increase in profit before tax is in tandem with the increase in sales revenue.</t>
  </si>
  <si>
    <t>The first interim dividend paid for the financial year ended 31 December 2011 was 8% or 4.0 sen per ordinary share.</t>
  </si>
  <si>
    <t xml:space="preserve">On 30 July 2012, the Board declared an interim tax-exempt dividend of 9% or 4.5 sen per ordinary share in respect of the financial year ending 31 December 2012. The dividend will be payable on 29 October 2012 to depositors registered in the Record of Depositors on 12 October 2012.                      </t>
  </si>
  <si>
    <t>The Company resold 200,000 of its own treasury shares to open market at the average selling price of RM0.87 per share, totalling RM174,598 during the quarter under review. Subsequent to the quarter under review, the company had resold 299,000 of its own treasury shares to open market at the average selling price of RM0.93 per share. A total of 499,000 treasury shares were resold with total proceeds of RM451,562 and no treasury share was held as at the date of this report.</t>
  </si>
  <si>
    <t>With the Europe’s deepening economic crisis threatening to spill onto and weaken other economies around the world including the consumption driven US economy, we expect the years ahead to be challenging. Despite the prevailing less than encouraging economic outlook, the Group is expected to remain resilient and emerge stronger as it gains market shares from its competitors and undertaking various on-going cost efficient measures to sustain profit margin. Barring any unforeseen circumstances, the Group shall perform favorably for the financial year ending 31 December 2012.</t>
  </si>
  <si>
    <t>As at 30 June 2012, the contingent liabilities of a material nature are as follow:-</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</si>
</sst>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49">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56"/>
      <name val="Times New Roman"/>
      <family val="1"/>
    </font>
    <font>
      <sz val="10"/>
      <color indexed="12"/>
      <name val="Times New Roman"/>
      <family val="1"/>
    </font>
    <font>
      <i/>
      <sz val="10"/>
      <name val="Times New Roman"/>
      <family val="1"/>
    </font>
    <font>
      <b/>
      <sz val="10"/>
      <color indexed="10"/>
      <name val="Times New Roman"/>
      <family val="1"/>
    </font>
    <font>
      <u val="single"/>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1">
    <xf numFmtId="0" fontId="0" fillId="0" borderId="0" xfId="0" applyAlignment="1">
      <alignment/>
    </xf>
    <xf numFmtId="179" fontId="3" fillId="0" borderId="0" xfId="42" applyNumberFormat="1" applyFont="1" applyFill="1" applyBorder="1" applyAlignment="1">
      <alignment horizontal="center"/>
    </xf>
    <xf numFmtId="179" fontId="3" fillId="0" borderId="0" xfId="42" applyNumberFormat="1" applyFont="1" applyFill="1" applyAlignment="1">
      <alignment/>
    </xf>
    <xf numFmtId="179" fontId="3" fillId="0" borderId="0" xfId="42" applyNumberFormat="1" applyFont="1" applyFill="1" applyBorder="1" applyAlignment="1">
      <alignment/>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179" fontId="3" fillId="0" borderId="0" xfId="42" applyNumberFormat="1" applyFont="1" applyAlignment="1">
      <alignment/>
    </xf>
    <xf numFmtId="179" fontId="3" fillId="0" borderId="0" xfId="42" applyNumberFormat="1" applyFont="1" applyAlignment="1">
      <alignment horizontal="center"/>
    </xf>
    <xf numFmtId="179"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Border="1" applyAlignment="1">
      <alignment/>
    </xf>
    <xf numFmtId="16" fontId="3" fillId="0" borderId="0" xfId="57" applyNumberFormat="1" applyFont="1" applyAlignment="1">
      <alignment horizontal="center"/>
      <protection/>
    </xf>
    <xf numFmtId="179" fontId="4" fillId="0" borderId="0" xfId="42" applyNumberFormat="1" applyFont="1" applyAlignment="1">
      <alignment/>
    </xf>
    <xf numFmtId="179" fontId="3" fillId="0" borderId="10" xfId="42" applyNumberFormat="1" applyFont="1" applyBorder="1" applyAlignment="1">
      <alignment/>
    </xf>
    <xf numFmtId="179" fontId="3" fillId="0" borderId="11" xfId="42" applyNumberFormat="1" applyFont="1" applyBorder="1" applyAlignment="1">
      <alignment/>
    </xf>
    <xf numFmtId="179" fontId="3" fillId="0" borderId="12" xfId="42" applyNumberFormat="1" applyFont="1" applyBorder="1" applyAlignment="1">
      <alignment/>
    </xf>
    <xf numFmtId="179" fontId="3" fillId="0" borderId="0" xfId="42" applyNumberFormat="1" applyFont="1" applyAlignment="1">
      <alignment horizontal="right"/>
    </xf>
    <xf numFmtId="179" fontId="3" fillId="0" borderId="13" xfId="42" applyNumberFormat="1" applyFont="1" applyBorder="1" applyAlignment="1">
      <alignment/>
    </xf>
    <xf numFmtId="0" fontId="3" fillId="0" borderId="0" xfId="57" applyFont="1" applyAlignment="1">
      <alignment horizontal="right"/>
      <protection/>
    </xf>
    <xf numFmtId="179" fontId="3" fillId="0" borderId="0" xfId="57" applyNumberFormat="1" applyFont="1" applyAlignment="1">
      <alignment horizontal="center"/>
      <protection/>
    </xf>
    <xf numFmtId="179" fontId="3" fillId="0" borderId="0" xfId="57" applyNumberFormat="1" applyFont="1">
      <alignment/>
      <protection/>
    </xf>
    <xf numFmtId="43" fontId="3" fillId="0" borderId="0" xfId="42" applyFont="1" applyAlignment="1">
      <alignment horizontal="center"/>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79" fontId="3" fillId="0" borderId="14" xfId="42" applyNumberFormat="1" applyFont="1" applyFill="1" applyBorder="1" applyAlignment="1">
      <alignment/>
    </xf>
    <xf numFmtId="179" fontId="3" fillId="0" borderId="12" xfId="42" applyNumberFormat="1" applyFont="1" applyFill="1" applyBorder="1" applyAlignment="1">
      <alignment/>
    </xf>
    <xf numFmtId="179"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0" fontId="3" fillId="0" borderId="0" xfId="57" applyFont="1" applyFill="1" applyBorder="1" applyAlignment="1">
      <alignment horizontal="center"/>
      <protection/>
    </xf>
    <xf numFmtId="179" fontId="3" fillId="0" borderId="0" xfId="42" applyNumberFormat="1" applyFont="1" applyFill="1" applyAlignment="1">
      <alignment horizontal="center"/>
    </xf>
    <xf numFmtId="179" fontId="3" fillId="0" borderId="12" xfId="42" applyNumberFormat="1" applyFont="1" applyFill="1" applyBorder="1" applyAlignment="1">
      <alignment horizontal="center"/>
    </xf>
    <xf numFmtId="179" fontId="3" fillId="0" borderId="0" xfId="42" applyNumberFormat="1" applyFont="1" applyFill="1" applyBorder="1" applyAlignment="1">
      <alignment horizontal="right"/>
    </xf>
    <xf numFmtId="179" fontId="8" fillId="0" borderId="0" xfId="42" applyNumberFormat="1" applyFont="1" applyFill="1" applyBorder="1" applyAlignment="1">
      <alignment/>
    </xf>
    <xf numFmtId="179" fontId="3" fillId="0" borderId="15"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horizontal="right"/>
      <protection/>
    </xf>
    <xf numFmtId="0" fontId="3" fillId="0" borderId="0" xfId="57" applyFont="1" applyBorder="1">
      <alignmen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213" fontId="6" fillId="0" borderId="0" xfId="57" applyNumberFormat="1" applyFont="1" applyFill="1" applyBorder="1" applyAlignment="1">
      <alignment horizontal="center"/>
      <protection/>
    </xf>
    <xf numFmtId="0" fontId="4" fillId="0" borderId="0" xfId="57" applyFont="1" applyFill="1" applyAlignment="1" quotePrefix="1">
      <alignment horizontal="left"/>
      <protection/>
    </xf>
    <xf numFmtId="0" fontId="3" fillId="0" borderId="0" xfId="0" applyFont="1" applyAlignment="1">
      <alignment/>
    </xf>
    <xf numFmtId="0" fontId="3" fillId="0" borderId="0" xfId="0" applyFont="1" applyAlignment="1">
      <alignment/>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41" fontId="6" fillId="0" borderId="0" xfId="57" applyNumberFormat="1" applyFont="1" applyFill="1" applyAlignment="1">
      <alignment horizontal="center"/>
      <protection/>
    </xf>
    <xf numFmtId="181" fontId="3" fillId="0" borderId="0" xfId="60" applyNumberFormat="1" applyFont="1" applyAlignment="1">
      <alignment/>
    </xf>
    <xf numFmtId="179" fontId="3" fillId="0" borderId="0" xfId="60" applyNumberFormat="1" applyFont="1" applyAlignment="1">
      <alignment/>
    </xf>
    <xf numFmtId="179" fontId="3" fillId="0" borderId="15" xfId="42" applyNumberFormat="1" applyFont="1" applyBorder="1" applyAlignment="1">
      <alignment/>
    </xf>
    <xf numFmtId="179" fontId="3" fillId="0" borderId="16" xfId="42" applyNumberFormat="1" applyFont="1" applyBorder="1" applyAlignment="1">
      <alignment/>
    </xf>
    <xf numFmtId="179" fontId="4" fillId="0" borderId="0" xfId="42" applyNumberFormat="1" applyFont="1" applyFill="1" applyAlignment="1">
      <alignment/>
    </xf>
    <xf numFmtId="43" fontId="4" fillId="0" borderId="0" xfId="42" applyFont="1" applyFill="1" applyAlignment="1">
      <alignment/>
    </xf>
    <xf numFmtId="15" fontId="3" fillId="0" borderId="0" xfId="57" applyNumberFormat="1" applyFont="1" applyFill="1" applyAlignment="1" quotePrefix="1">
      <alignment horizontal="center"/>
      <protection/>
    </xf>
    <xf numFmtId="0" fontId="4" fillId="0" borderId="0" xfId="57" applyFont="1" applyFill="1" applyAlignment="1">
      <alignment/>
      <protection/>
    </xf>
    <xf numFmtId="0" fontId="5" fillId="0" borderId="0" xfId="57" applyFont="1" applyFill="1" applyAlignment="1" quotePrefix="1">
      <alignment/>
      <protection/>
    </xf>
    <xf numFmtId="0" fontId="5" fillId="0" borderId="0" xfId="57" applyFont="1" applyFill="1" applyAlignment="1">
      <alignment horizontal="left"/>
      <protection/>
    </xf>
    <xf numFmtId="0" fontId="7" fillId="0" borderId="0" xfId="57" applyFont="1">
      <alignment/>
      <protection/>
    </xf>
    <xf numFmtId="181" fontId="3" fillId="0" borderId="0" xfId="60" applyNumberFormat="1" applyFont="1" applyFill="1" applyBorder="1" applyAlignment="1">
      <alignment/>
    </xf>
    <xf numFmtId="181" fontId="3" fillId="0" borderId="0" xfId="60" applyNumberFormat="1" applyFont="1" applyFill="1" applyAlignment="1">
      <alignment/>
    </xf>
    <xf numFmtId="179"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Alignment="1">
      <alignment horizontal="left"/>
      <protection/>
    </xf>
    <xf numFmtId="0" fontId="3" fillId="0" borderId="0" xfId="57" applyFont="1" applyFill="1" applyAlignment="1">
      <alignment horizontal="left" vertical="top" wrapText="1"/>
      <protection/>
    </xf>
    <xf numFmtId="0" fontId="3" fillId="0" borderId="0" xfId="57" applyFont="1" applyFill="1" applyAlignment="1">
      <alignment horizontal="left" vertical="top"/>
      <protection/>
    </xf>
    <xf numFmtId="179" fontId="3" fillId="0" borderId="14" xfId="42" applyNumberFormat="1" applyFont="1" applyFill="1" applyBorder="1" applyAlignment="1">
      <alignment horizontal="center"/>
    </xf>
    <xf numFmtId="179" fontId="4" fillId="0" borderId="0" xfId="57" applyNumberFormat="1" applyFont="1" applyFill="1">
      <alignment/>
      <protection/>
    </xf>
    <xf numFmtId="179" fontId="3" fillId="0" borderId="0" xfId="57" applyNumberFormat="1" applyFont="1" applyFill="1">
      <alignment/>
      <protection/>
    </xf>
    <xf numFmtId="16" fontId="3" fillId="0" borderId="0" xfId="57" applyNumberFormat="1" applyFont="1" applyFill="1" applyAlignment="1">
      <alignment horizontal="center"/>
      <protection/>
    </xf>
    <xf numFmtId="179" fontId="3" fillId="0" borderId="10" xfId="42" applyNumberFormat="1" applyFont="1" applyFill="1" applyBorder="1" applyAlignment="1">
      <alignment/>
    </xf>
    <xf numFmtId="179" fontId="3" fillId="0" borderId="17" xfId="42" applyNumberFormat="1" applyFont="1" applyFill="1" applyBorder="1" applyAlignment="1">
      <alignment/>
    </xf>
    <xf numFmtId="179" fontId="3" fillId="0" borderId="16" xfId="42" applyNumberFormat="1" applyFont="1" applyFill="1" applyBorder="1" applyAlignment="1">
      <alignment/>
    </xf>
    <xf numFmtId="179" fontId="3" fillId="0" borderId="11" xfId="42" applyNumberFormat="1" applyFont="1" applyFill="1" applyBorder="1" applyAlignment="1">
      <alignment/>
    </xf>
    <xf numFmtId="179" fontId="3" fillId="0" borderId="13" xfId="42" applyNumberFormat="1" applyFont="1" applyFill="1" applyBorder="1" applyAlignment="1">
      <alignment/>
    </xf>
    <xf numFmtId="0" fontId="3" fillId="0" borderId="0" xfId="57" applyFont="1" applyFill="1" applyAlignment="1">
      <alignment horizontal="left" vertical="justify"/>
      <protection/>
    </xf>
    <xf numFmtId="179" fontId="3" fillId="0" borderId="18" xfId="42" applyNumberFormat="1" applyFont="1" applyFill="1" applyBorder="1" applyAlignment="1">
      <alignment horizontal="center"/>
    </xf>
    <xf numFmtId="0" fontId="7" fillId="0" borderId="0" xfId="57" applyFont="1" applyFill="1">
      <alignment/>
      <protection/>
    </xf>
    <xf numFmtId="0" fontId="10" fillId="0" borderId="0" xfId="57" applyFont="1" applyFill="1">
      <alignment/>
      <protection/>
    </xf>
    <xf numFmtId="43" fontId="3" fillId="0" borderId="18" xfId="42" applyFont="1" applyFill="1" applyBorder="1" applyAlignment="1">
      <alignment/>
    </xf>
    <xf numFmtId="0" fontId="3" fillId="0" borderId="0" xfId="0" applyFont="1" applyFill="1" applyAlignment="1">
      <alignment vertical="top"/>
    </xf>
    <xf numFmtId="41" fontId="3" fillId="0" borderId="18" xfId="57" applyNumberFormat="1" applyFont="1" applyFill="1" applyBorder="1" applyAlignment="1">
      <alignment horizontal="center"/>
      <protection/>
    </xf>
    <xf numFmtId="41" fontId="3" fillId="0" borderId="0" xfId="57" applyNumberFormat="1" applyFont="1" applyFill="1" applyBorder="1" applyAlignment="1">
      <alignment horizontal="center"/>
      <protection/>
    </xf>
    <xf numFmtId="213" fontId="3" fillId="0" borderId="0" xfId="57" applyNumberFormat="1" applyFont="1" applyFill="1" applyBorder="1" applyAlignment="1">
      <alignment horizontal="center"/>
      <protection/>
    </xf>
    <xf numFmtId="41" fontId="3" fillId="0" borderId="0" xfId="57" applyNumberFormat="1" applyFont="1" applyFill="1" applyAlignment="1">
      <alignment horizontal="center"/>
      <protection/>
    </xf>
    <xf numFmtId="213" fontId="3" fillId="0" borderId="18" xfId="57" applyNumberFormat="1" applyFont="1" applyFill="1" applyBorder="1" applyAlignment="1">
      <alignment horizontal="center"/>
      <protection/>
    </xf>
    <xf numFmtId="43" fontId="3" fillId="0" borderId="18" xfId="42" applyFont="1" applyFill="1" applyBorder="1" applyAlignment="1">
      <alignment horizontal="right"/>
    </xf>
    <xf numFmtId="179" fontId="3" fillId="0" borderId="0" xfId="42" applyNumberFormat="1" applyFont="1" applyFill="1" applyAlignment="1">
      <alignment horizontal="right"/>
    </xf>
    <xf numFmtId="10" fontId="3" fillId="0" borderId="0" xfId="60" applyNumberFormat="1" applyFont="1" applyBorder="1" applyAlignment="1">
      <alignment/>
    </xf>
    <xf numFmtId="15" fontId="3" fillId="0" borderId="0" xfId="57" applyNumberFormat="1" applyFont="1" applyFill="1" applyAlignment="1" quotePrefix="1">
      <alignment horizontal="left" vertical="justify"/>
      <protection/>
    </xf>
    <xf numFmtId="0" fontId="3" fillId="0" borderId="0" xfId="57" applyFont="1" applyFill="1" applyAlignment="1">
      <alignment horizontal="justify" vertical="top" wrapText="1"/>
      <protection/>
    </xf>
    <xf numFmtId="0" fontId="4" fillId="0" borderId="0" xfId="57" applyFont="1" applyFill="1" applyBorder="1" applyAlignment="1">
      <alignment horizontal="left" vertical="top" wrapText="1"/>
      <protection/>
    </xf>
    <xf numFmtId="0" fontId="4" fillId="0" borderId="0" xfId="57" applyFont="1" applyFill="1" applyBorder="1" applyAlignment="1">
      <alignment horizontal="left"/>
      <protection/>
    </xf>
    <xf numFmtId="0" fontId="9" fillId="0" borderId="0" xfId="57" applyFont="1" applyFill="1">
      <alignment/>
      <protection/>
    </xf>
    <xf numFmtId="179" fontId="4" fillId="0" borderId="0" xfId="42" applyNumberFormat="1" applyFont="1" applyBorder="1" applyAlignment="1">
      <alignment/>
    </xf>
    <xf numFmtId="0" fontId="0" fillId="0" borderId="0" xfId="0" applyFill="1" applyAlignment="1">
      <alignment wrapText="1"/>
    </xf>
    <xf numFmtId="0" fontId="13" fillId="0" borderId="0" xfId="57" applyFont="1" applyFill="1">
      <alignment/>
      <protection/>
    </xf>
    <xf numFmtId="179" fontId="6" fillId="0" borderId="0" xfId="42" applyNumberFormat="1" applyFont="1" applyFill="1" applyBorder="1" applyAlignment="1">
      <alignment horizontal="center"/>
    </xf>
    <xf numFmtId="0" fontId="0" fillId="0" borderId="0" xfId="0" applyFill="1" applyAlignment="1">
      <alignment vertical="top" wrapText="1"/>
    </xf>
    <xf numFmtId="179" fontId="3" fillId="0" borderId="17" xfId="42" applyNumberFormat="1" applyFont="1" applyBorder="1" applyAlignment="1">
      <alignment/>
    </xf>
    <xf numFmtId="0" fontId="4" fillId="0" borderId="0" xfId="57" applyFont="1" applyFill="1" applyAlignment="1">
      <alignment horizontal="center"/>
      <protection/>
    </xf>
    <xf numFmtId="0" fontId="3" fillId="0" borderId="0" xfId="57" applyFont="1" applyFill="1" applyAlignment="1">
      <alignment horizontal="justify" vertical="top"/>
      <protection/>
    </xf>
    <xf numFmtId="0" fontId="3" fillId="0" borderId="0" xfId="57" applyFont="1" applyFill="1" applyAlignment="1">
      <alignment horizontal="center" vertical="top" wrapText="1"/>
      <protection/>
    </xf>
    <xf numFmtId="179" fontId="3" fillId="0" borderId="0" xfId="42" applyNumberFormat="1" applyFont="1" applyFill="1" applyAlignment="1">
      <alignment horizontal="justify" vertical="top" wrapText="1"/>
    </xf>
    <xf numFmtId="0" fontId="3" fillId="0" borderId="0" xfId="57" applyFont="1" applyFill="1" applyAlignment="1">
      <alignment horizontal="center" vertical="top"/>
      <protection/>
    </xf>
    <xf numFmtId="3" fontId="3" fillId="0" borderId="0" xfId="57" applyNumberFormat="1" applyFont="1" applyFill="1" applyAlignment="1">
      <alignment horizontal="center" vertical="top" wrapText="1"/>
      <protection/>
    </xf>
    <xf numFmtId="0" fontId="0" fillId="0" borderId="0" xfId="0" applyFont="1" applyAlignment="1">
      <alignment horizontal="justify" vertical="top"/>
    </xf>
    <xf numFmtId="179" fontId="3" fillId="0" borderId="0" xfId="42" applyNumberFormat="1" applyFont="1" applyFill="1" applyAlignment="1">
      <alignment horizontal="left" vertical="top" wrapText="1"/>
    </xf>
    <xf numFmtId="179" fontId="3" fillId="0" borderId="19" xfId="42" applyNumberFormat="1" applyFont="1" applyFill="1" applyBorder="1" applyAlignment="1">
      <alignment/>
    </xf>
    <xf numFmtId="179" fontId="3" fillId="0" borderId="20" xfId="42" applyNumberFormat="1" applyFont="1" applyFill="1" applyBorder="1" applyAlignment="1">
      <alignment/>
    </xf>
    <xf numFmtId="179" fontId="3" fillId="0" borderId="21" xfId="42" applyNumberFormat="1" applyFont="1" applyFill="1" applyBorder="1" applyAlignment="1">
      <alignment/>
    </xf>
    <xf numFmtId="179" fontId="3" fillId="0" borderId="22" xfId="42" applyNumberFormat="1" applyFont="1" applyFill="1" applyBorder="1" applyAlignment="1">
      <alignment/>
    </xf>
    <xf numFmtId="179" fontId="3" fillId="0" borderId="18" xfId="42" applyNumberFormat="1" applyFont="1" applyBorder="1" applyAlignment="1">
      <alignment/>
    </xf>
    <xf numFmtId="179" fontId="3" fillId="0" borderId="23" xfId="42" applyNumberFormat="1" applyFont="1" applyBorder="1" applyAlignment="1">
      <alignment/>
    </xf>
    <xf numFmtId="179" fontId="3" fillId="0" borderId="19" xfId="42" applyNumberFormat="1" applyFont="1" applyBorder="1" applyAlignment="1">
      <alignment/>
    </xf>
    <xf numFmtId="179" fontId="3" fillId="0" borderId="21" xfId="42" applyNumberFormat="1" applyFont="1" applyBorder="1" applyAlignment="1">
      <alignment/>
    </xf>
    <xf numFmtId="179" fontId="3" fillId="0" borderId="14" xfId="42" applyNumberFormat="1" applyFont="1" applyBorder="1" applyAlignment="1">
      <alignment/>
    </xf>
    <xf numFmtId="179" fontId="3" fillId="0" borderId="24" xfId="42" applyNumberFormat="1" applyFont="1" applyBorder="1" applyAlignment="1">
      <alignment/>
    </xf>
    <xf numFmtId="0" fontId="3" fillId="0" borderId="0" xfId="57" applyFont="1" applyFill="1" applyAlignment="1">
      <alignment horizontal="justify" wrapText="1"/>
      <protection/>
    </xf>
    <xf numFmtId="179" fontId="3" fillId="0" borderId="24" xfId="42" applyNumberFormat="1" applyFont="1" applyFill="1" applyBorder="1" applyAlignment="1">
      <alignment/>
    </xf>
    <xf numFmtId="179" fontId="3" fillId="0" borderId="23" xfId="42" applyNumberFormat="1" applyFont="1" applyFill="1" applyBorder="1" applyAlignment="1">
      <alignment/>
    </xf>
    <xf numFmtId="179" fontId="3" fillId="0" borderId="18" xfId="42" applyNumberFormat="1" applyFont="1" applyFill="1" applyBorder="1" applyAlignment="1">
      <alignment/>
    </xf>
    <xf numFmtId="0" fontId="0" fillId="0" borderId="0" xfId="0" applyFill="1" applyAlignment="1">
      <alignment horizontal="left" vertical="top"/>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3" fillId="0" borderId="0" xfId="0" applyFont="1" applyFill="1" applyAlignment="1" quotePrefix="1">
      <alignment horizontal="center" vertical="top" wrapText="1"/>
    </xf>
    <xf numFmtId="0" fontId="3" fillId="0" borderId="0" xfId="57" applyFont="1" applyAlignment="1" quotePrefix="1">
      <alignment horizontal="center"/>
      <protection/>
    </xf>
    <xf numFmtId="179" fontId="3" fillId="0" borderId="18" xfId="0" applyNumberFormat="1" applyFont="1" applyFill="1" applyBorder="1" applyAlignment="1">
      <alignment horizontal="left" vertical="top" wrapText="1"/>
    </xf>
    <xf numFmtId="179" fontId="3" fillId="0" borderId="0" xfId="42" applyNumberFormat="1" applyFont="1" applyFill="1" applyBorder="1" applyAlignment="1">
      <alignment horizontal="left" vertical="top" wrapText="1"/>
    </xf>
    <xf numFmtId="179" fontId="3" fillId="0" borderId="0" xfId="42" applyNumberFormat="1" applyFont="1" applyAlignment="1">
      <alignment/>
    </xf>
    <xf numFmtId="0" fontId="3" fillId="0" borderId="0" xfId="57" applyFont="1" applyFill="1" applyAlignment="1">
      <alignment wrapText="1"/>
      <protection/>
    </xf>
    <xf numFmtId="179" fontId="7" fillId="0" borderId="0" xfId="42" applyNumberFormat="1" applyFont="1" applyFill="1" applyAlignment="1">
      <alignment/>
    </xf>
    <xf numFmtId="179" fontId="7" fillId="0" borderId="0" xfId="42" applyNumberFormat="1" applyFont="1" applyFill="1" applyBorder="1" applyAlignment="1">
      <alignment/>
    </xf>
    <xf numFmtId="179" fontId="7" fillId="0" borderId="0" xfId="42" applyNumberFormat="1" applyFont="1" applyFill="1" applyAlignment="1">
      <alignment horizontal="right"/>
    </xf>
    <xf numFmtId="181" fontId="7" fillId="0" borderId="0" xfId="60" applyNumberFormat="1" applyFont="1" applyFill="1" applyBorder="1" applyAlignment="1">
      <alignment/>
    </xf>
    <xf numFmtId="43" fontId="3" fillId="0" borderId="0" xfId="42" applyFont="1" applyFill="1" applyAlignment="1">
      <alignment horizontal="center" vertical="top" wrapText="1"/>
    </xf>
    <xf numFmtId="179" fontId="7" fillId="0" borderId="0" xfId="57" applyNumberFormat="1" applyFont="1">
      <alignment/>
      <protection/>
    </xf>
    <xf numFmtId="0" fontId="3" fillId="0" borderId="0" xfId="57" applyFont="1" applyFill="1" applyBorder="1" quotePrefix="1">
      <alignment/>
      <protection/>
    </xf>
    <xf numFmtId="0" fontId="0" fillId="0" borderId="0" xfId="0" applyAlignment="1">
      <alignment wrapText="1"/>
    </xf>
    <xf numFmtId="0" fontId="3" fillId="0" borderId="0" xfId="57" applyFont="1" applyFill="1" applyAlignment="1">
      <alignment horizontal="center"/>
      <protection/>
    </xf>
    <xf numFmtId="0" fontId="3" fillId="0" borderId="0" xfId="0" applyFont="1" applyFill="1" applyAlignment="1">
      <alignment horizontal="left" vertical="top" wrapText="1"/>
    </xf>
    <xf numFmtId="0" fontId="3" fillId="0" borderId="0" xfId="57" applyFont="1" applyFill="1" applyAlignment="1">
      <alignment horizontal="justify" vertical="top" wrapText="1"/>
      <protection/>
    </xf>
    <xf numFmtId="0" fontId="4" fillId="0" borderId="0" xfId="0" applyFont="1" applyFill="1" applyAlignment="1">
      <alignment horizontal="left" vertical="top" wrapText="1"/>
    </xf>
    <xf numFmtId="0" fontId="3" fillId="0" borderId="0" xfId="57" applyFont="1" applyFill="1" applyAlignment="1">
      <alignment horizontal="justify" vertical="top"/>
      <protection/>
    </xf>
    <xf numFmtId="0" fontId="3" fillId="0" borderId="0" xfId="57" applyFont="1" applyFill="1" applyAlignment="1">
      <alignment horizontal="justify" vertical="justify" wrapText="1"/>
      <protection/>
    </xf>
    <xf numFmtId="0" fontId="3" fillId="0" borderId="0" xfId="57" applyFont="1" applyFill="1" applyAlignment="1">
      <alignment horizontal="justify" wrapText="1"/>
      <protection/>
    </xf>
    <xf numFmtId="0" fontId="0" fillId="0" borderId="0" xfId="0" applyAlignment="1">
      <alignment horizontal="justify" vertical="top" wrapText="1"/>
    </xf>
    <xf numFmtId="0" fontId="3" fillId="0" borderId="0" xfId="57" applyFont="1" applyFill="1" applyAlignment="1">
      <alignment horizontal="left" vertical="top" wrapText="1"/>
      <protection/>
    </xf>
    <xf numFmtId="0" fontId="3" fillId="0" borderId="0" xfId="57" applyFont="1" applyFill="1" applyAlignment="1">
      <alignment vertical="top" wrapText="1"/>
      <protection/>
    </xf>
    <xf numFmtId="0" fontId="0" fillId="0" borderId="0" xfId="0" applyFill="1" applyAlignment="1">
      <alignment horizontal="left" vertical="top" wrapText="1"/>
    </xf>
    <xf numFmtId="0" fontId="3" fillId="0" borderId="0" xfId="0" applyFont="1" applyAlignment="1">
      <alignment horizontal="justify" vertical="top" wrapText="1"/>
    </xf>
    <xf numFmtId="0" fontId="4" fillId="0" borderId="0" xfId="57" applyFont="1" applyFill="1" applyAlignment="1">
      <alignment horizontal="left" wrapText="1"/>
      <protection/>
    </xf>
    <xf numFmtId="0" fontId="4" fillId="0" borderId="0" xfId="57" applyFont="1" applyFill="1" applyBorder="1" applyAlignment="1">
      <alignment horizontal="left" vertical="top" wrapText="1"/>
      <protection/>
    </xf>
    <xf numFmtId="0" fontId="3" fillId="0" borderId="0" xfId="57" applyFont="1" applyFill="1" applyAlignment="1">
      <alignment wrapText="1"/>
      <protection/>
    </xf>
    <xf numFmtId="0" fontId="0" fillId="0" borderId="0" xfId="0" applyAlignment="1">
      <alignment wrapText="1"/>
    </xf>
    <xf numFmtId="0" fontId="3" fillId="0" borderId="0" xfId="57" applyFont="1" applyFill="1" applyAlignment="1" quotePrefix="1">
      <alignment horizontal="left" vertical="top" wrapText="1"/>
      <protection/>
    </xf>
    <xf numFmtId="0" fontId="0" fillId="0" borderId="0" xfId="0" applyFill="1" applyAlignment="1">
      <alignment wrapText="1"/>
    </xf>
    <xf numFmtId="0" fontId="3" fillId="0" borderId="0" xfId="57" applyFont="1" applyFill="1" applyAlignment="1">
      <alignment horizontal="center" vertical="top" wrapText="1"/>
      <protection/>
    </xf>
    <xf numFmtId="0" fontId="3" fillId="0" borderId="0" xfId="57" applyFont="1" applyFill="1" applyAlignment="1">
      <alignment horizontal="left"/>
      <protection/>
    </xf>
    <xf numFmtId="0" fontId="3" fillId="0" borderId="0" xfId="0" applyFont="1" applyFill="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51</xdr:row>
      <xdr:rowOff>47625</xdr:rowOff>
    </xdr:from>
    <xdr:ext cx="76200" cy="190500"/>
    <xdr:sp fLocksText="0">
      <xdr:nvSpPr>
        <xdr:cNvPr id="1" name="Text Box 2"/>
        <xdr:cNvSpPr txBox="1">
          <a:spLocks noChangeArrowheads="1"/>
        </xdr:cNvSpPr>
      </xdr:nvSpPr>
      <xdr:spPr>
        <a:xfrm>
          <a:off x="3143250" y="83820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47</xdr:row>
      <xdr:rowOff>0</xdr:rowOff>
    </xdr:from>
    <xdr:to>
      <xdr:col>7</xdr:col>
      <xdr:colOff>790575</xdr:colOff>
      <xdr:row>50</xdr:row>
      <xdr:rowOff>66675</xdr:rowOff>
    </xdr:to>
    <xdr:sp>
      <xdr:nvSpPr>
        <xdr:cNvPr id="2" name="Text Box 3"/>
        <xdr:cNvSpPr txBox="1">
          <a:spLocks noChangeArrowheads="1"/>
        </xdr:cNvSpPr>
      </xdr:nvSpPr>
      <xdr:spPr>
        <a:xfrm>
          <a:off x="0" y="7686675"/>
          <a:ext cx="6324600"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Comprehensive Income should be read in conjunction with the Audited Financial Statements for the year ended 31 December 2011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69</xdr:row>
      <xdr:rowOff>47625</xdr:rowOff>
    </xdr:from>
    <xdr:ext cx="76200" cy="190500"/>
    <xdr:sp fLocksText="0">
      <xdr:nvSpPr>
        <xdr:cNvPr id="1" name="Text Box 2"/>
        <xdr:cNvSpPr txBox="1">
          <a:spLocks noChangeArrowheads="1"/>
        </xdr:cNvSpPr>
      </xdr:nvSpPr>
      <xdr:spPr>
        <a:xfrm>
          <a:off x="3695700" y="112776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55</xdr:row>
      <xdr:rowOff>152400</xdr:rowOff>
    </xdr:from>
    <xdr:to>
      <xdr:col>6</xdr:col>
      <xdr:colOff>0</xdr:colOff>
      <xdr:row>59</xdr:row>
      <xdr:rowOff>85725</xdr:rowOff>
    </xdr:to>
    <xdr:sp>
      <xdr:nvSpPr>
        <xdr:cNvPr id="2" name="Text Box 3"/>
        <xdr:cNvSpPr txBox="1">
          <a:spLocks noChangeArrowheads="1"/>
        </xdr:cNvSpPr>
      </xdr:nvSpPr>
      <xdr:spPr>
        <a:xfrm>
          <a:off x="0" y="9115425"/>
          <a:ext cx="605790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Financial Position should be read in conjunction with the Audited Financial Statements for the year ended 31 December 2011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47625</xdr:rowOff>
    </xdr:from>
    <xdr:to>
      <xdr:col>5</xdr:col>
      <xdr:colOff>647700</xdr:colOff>
      <xdr:row>50</xdr:row>
      <xdr:rowOff>142875</xdr:rowOff>
    </xdr:to>
    <xdr:sp>
      <xdr:nvSpPr>
        <xdr:cNvPr id="1" name="Text Box 1"/>
        <xdr:cNvSpPr txBox="1">
          <a:spLocks noChangeArrowheads="1"/>
        </xdr:cNvSpPr>
      </xdr:nvSpPr>
      <xdr:spPr>
        <a:xfrm>
          <a:off x="9525" y="7696200"/>
          <a:ext cx="6715125"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2011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63</xdr:row>
      <xdr:rowOff>47625</xdr:rowOff>
    </xdr:from>
    <xdr:ext cx="76200" cy="190500"/>
    <xdr:sp fLocksText="0">
      <xdr:nvSpPr>
        <xdr:cNvPr id="1" name="Text Box 2"/>
        <xdr:cNvSpPr txBox="1">
          <a:spLocks noChangeArrowheads="1"/>
        </xdr:cNvSpPr>
      </xdr:nvSpPr>
      <xdr:spPr>
        <a:xfrm>
          <a:off x="3381375" y="102489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57</xdr:row>
      <xdr:rowOff>9525</xdr:rowOff>
    </xdr:from>
    <xdr:to>
      <xdr:col>4</xdr:col>
      <xdr:colOff>914400</xdr:colOff>
      <xdr:row>60</xdr:row>
      <xdr:rowOff>76200</xdr:rowOff>
    </xdr:to>
    <xdr:sp>
      <xdr:nvSpPr>
        <xdr:cNvPr id="2" name="Text Box 3"/>
        <xdr:cNvSpPr txBox="1">
          <a:spLocks noChangeArrowheads="1"/>
        </xdr:cNvSpPr>
      </xdr:nvSpPr>
      <xdr:spPr>
        <a:xfrm>
          <a:off x="0" y="9239250"/>
          <a:ext cx="5381625"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Flows should be read in conjunction with the Audited Financial Statements for the year ended 31 December 2011 and the accompanying explanatory notes attached to the Interim Financial Statements.</a:t>
          </a:r>
        </a:p>
      </xdr:txBody>
    </xdr:sp>
    <xdr:clientData/>
  </xdr:twoCellAnchor>
  <xdr:twoCellAnchor>
    <xdr:from>
      <xdr:col>0</xdr:col>
      <xdr:colOff>57150</xdr:colOff>
      <xdr:row>48</xdr:row>
      <xdr:rowOff>0</xdr:rowOff>
    </xdr:from>
    <xdr:to>
      <xdr:col>4</xdr:col>
      <xdr:colOff>828675</xdr:colOff>
      <xdr:row>48</xdr:row>
      <xdr:rowOff>0</xdr:rowOff>
    </xdr:to>
    <xdr:sp>
      <xdr:nvSpPr>
        <xdr:cNvPr id="3" name="Text Box 7"/>
        <xdr:cNvSpPr txBox="1">
          <a:spLocks noChangeArrowheads="1"/>
        </xdr:cNvSpPr>
      </xdr:nvSpPr>
      <xdr:spPr>
        <a:xfrm>
          <a:off x="57150" y="7810500"/>
          <a:ext cx="5238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48</xdr:row>
      <xdr:rowOff>142875</xdr:rowOff>
    </xdr:from>
    <xdr:to>
      <xdr:col>1</xdr:col>
      <xdr:colOff>342900</xdr:colOff>
      <xdr:row>48</xdr:row>
      <xdr:rowOff>142875</xdr:rowOff>
    </xdr:to>
    <xdr:sp>
      <xdr:nvSpPr>
        <xdr:cNvPr id="4" name="Line 8"/>
        <xdr:cNvSpPr>
          <a:spLocks/>
        </xdr:cNvSpPr>
      </xdr:nvSpPr>
      <xdr:spPr>
        <a:xfrm>
          <a:off x="38100" y="795337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 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216</xdr:row>
      <xdr:rowOff>0</xdr:rowOff>
    </xdr:from>
    <xdr:to>
      <xdr:col>10</xdr:col>
      <xdr:colOff>523875</xdr:colOff>
      <xdr:row>216</xdr:row>
      <xdr:rowOff>0</xdr:rowOff>
    </xdr:to>
    <xdr:sp>
      <xdr:nvSpPr>
        <xdr:cNvPr id="1" name="Text 18"/>
        <xdr:cNvSpPr txBox="1">
          <a:spLocks noChangeArrowheads="1"/>
        </xdr:cNvSpPr>
      </xdr:nvSpPr>
      <xdr:spPr>
        <a:xfrm>
          <a:off x="314325" y="34947225"/>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216</xdr:row>
      <xdr:rowOff>0</xdr:rowOff>
    </xdr:from>
    <xdr:to>
      <xdr:col>12</xdr:col>
      <xdr:colOff>723900</xdr:colOff>
      <xdr:row>216</xdr:row>
      <xdr:rowOff>0</xdr:rowOff>
    </xdr:to>
    <xdr:sp>
      <xdr:nvSpPr>
        <xdr:cNvPr id="2" name="Text 18"/>
        <xdr:cNvSpPr txBox="1">
          <a:spLocks noChangeArrowheads="1"/>
        </xdr:cNvSpPr>
      </xdr:nvSpPr>
      <xdr:spPr>
        <a:xfrm>
          <a:off x="314325" y="34947225"/>
          <a:ext cx="72961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130</xdr:row>
      <xdr:rowOff>0</xdr:rowOff>
    </xdr:from>
    <xdr:to>
      <xdr:col>10</xdr:col>
      <xdr:colOff>514350</xdr:colOff>
      <xdr:row>130</xdr:row>
      <xdr:rowOff>0</xdr:rowOff>
    </xdr:to>
    <xdr:sp>
      <xdr:nvSpPr>
        <xdr:cNvPr id="3" name="Text Box 11"/>
        <xdr:cNvSpPr txBox="1">
          <a:spLocks noChangeArrowheads="1"/>
        </xdr:cNvSpPr>
      </xdr:nvSpPr>
      <xdr:spPr>
        <a:xfrm>
          <a:off x="323850" y="21040725"/>
          <a:ext cx="61055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130</xdr:row>
      <xdr:rowOff>0</xdr:rowOff>
    </xdr:from>
    <xdr:to>
      <xdr:col>10</xdr:col>
      <xdr:colOff>447675</xdr:colOff>
      <xdr:row>130</xdr:row>
      <xdr:rowOff>0</xdr:rowOff>
    </xdr:to>
    <xdr:sp>
      <xdr:nvSpPr>
        <xdr:cNvPr id="4" name="Text Box 12"/>
        <xdr:cNvSpPr txBox="1">
          <a:spLocks noChangeArrowheads="1"/>
        </xdr:cNvSpPr>
      </xdr:nvSpPr>
      <xdr:spPr>
        <a:xfrm>
          <a:off x="304800" y="21040725"/>
          <a:ext cx="6057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216</xdr:row>
      <xdr:rowOff>0</xdr:rowOff>
    </xdr:from>
    <xdr:to>
      <xdr:col>12</xdr:col>
      <xdr:colOff>790575</xdr:colOff>
      <xdr:row>216</xdr:row>
      <xdr:rowOff>0</xdr:rowOff>
    </xdr:to>
    <xdr:sp>
      <xdr:nvSpPr>
        <xdr:cNvPr id="5" name="Text Box 13"/>
        <xdr:cNvSpPr txBox="1">
          <a:spLocks noChangeArrowheads="1"/>
        </xdr:cNvSpPr>
      </xdr:nvSpPr>
      <xdr:spPr>
        <a:xfrm>
          <a:off x="285750" y="34947225"/>
          <a:ext cx="7391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21 May 2012
</a:t>
          </a:r>
        </a:p>
      </xdr:txBody>
    </xdr:sp>
    <xdr:clientData/>
  </xdr:twoCellAnchor>
  <xdr:twoCellAnchor>
    <xdr:from>
      <xdr:col>1</xdr:col>
      <xdr:colOff>9525</xdr:colOff>
      <xdr:row>79</xdr:row>
      <xdr:rowOff>0</xdr:rowOff>
    </xdr:from>
    <xdr:to>
      <xdr:col>10</xdr:col>
      <xdr:colOff>419100</xdr:colOff>
      <xdr:row>79</xdr:row>
      <xdr:rowOff>0</xdr:rowOff>
    </xdr:to>
    <xdr:sp>
      <xdr:nvSpPr>
        <xdr:cNvPr id="6" name="Text 18"/>
        <xdr:cNvSpPr txBox="1">
          <a:spLocks noChangeArrowheads="1"/>
        </xdr:cNvSpPr>
      </xdr:nvSpPr>
      <xdr:spPr>
        <a:xfrm>
          <a:off x="314325" y="12677775"/>
          <a:ext cx="60198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216</xdr:row>
      <xdr:rowOff>0</xdr:rowOff>
    </xdr:from>
    <xdr:to>
      <xdr:col>12</xdr:col>
      <xdr:colOff>781050</xdr:colOff>
      <xdr:row>216</xdr:row>
      <xdr:rowOff>0</xdr:rowOff>
    </xdr:to>
    <xdr:sp>
      <xdr:nvSpPr>
        <xdr:cNvPr id="7" name="Text 18"/>
        <xdr:cNvSpPr txBox="1">
          <a:spLocks noChangeArrowheads="1"/>
        </xdr:cNvSpPr>
      </xdr:nvSpPr>
      <xdr:spPr>
        <a:xfrm>
          <a:off x="323850" y="34947225"/>
          <a:ext cx="73437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at 31 March 2012, the Group has the following outstanding derivatives financial instruments:-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26"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216</xdr:row>
      <xdr:rowOff>0</xdr:rowOff>
    </xdr:from>
    <xdr:to>
      <xdr:col>10</xdr:col>
      <xdr:colOff>523875</xdr:colOff>
      <xdr:row>216</xdr:row>
      <xdr:rowOff>0</xdr:rowOff>
    </xdr:to>
    <xdr:sp>
      <xdr:nvSpPr>
        <xdr:cNvPr id="9" name="Text 18"/>
        <xdr:cNvSpPr txBox="1">
          <a:spLocks noChangeArrowheads="1"/>
        </xdr:cNvSpPr>
      </xdr:nvSpPr>
      <xdr:spPr>
        <a:xfrm>
          <a:off x="314325" y="34947225"/>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216</xdr:row>
      <xdr:rowOff>0</xdr:rowOff>
    </xdr:from>
    <xdr:to>
      <xdr:col>10</xdr:col>
      <xdr:colOff>523875</xdr:colOff>
      <xdr:row>216</xdr:row>
      <xdr:rowOff>0</xdr:rowOff>
    </xdr:to>
    <xdr:sp>
      <xdr:nvSpPr>
        <xdr:cNvPr id="10" name="Text 18"/>
        <xdr:cNvSpPr txBox="1">
          <a:spLocks noChangeArrowheads="1"/>
        </xdr:cNvSpPr>
      </xdr:nvSpPr>
      <xdr:spPr>
        <a:xfrm>
          <a:off x="314325" y="34947225"/>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62</xdr:row>
      <xdr:rowOff>0</xdr:rowOff>
    </xdr:from>
    <xdr:to>
      <xdr:col>10</xdr:col>
      <xdr:colOff>0</xdr:colOff>
      <xdr:row>62</xdr:row>
      <xdr:rowOff>0</xdr:rowOff>
    </xdr:to>
    <xdr:sp>
      <xdr:nvSpPr>
        <xdr:cNvPr id="1" name="Text 18"/>
        <xdr:cNvSpPr txBox="1">
          <a:spLocks noChangeArrowheads="1"/>
        </xdr:cNvSpPr>
      </xdr:nvSpPr>
      <xdr:spPr>
        <a:xfrm>
          <a:off x="257175" y="10020300"/>
          <a:ext cx="80486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62</xdr:row>
      <xdr:rowOff>0</xdr:rowOff>
    </xdr:from>
    <xdr:to>
      <xdr:col>15</xdr:col>
      <xdr:colOff>723900</xdr:colOff>
      <xdr:row>62</xdr:row>
      <xdr:rowOff>0</xdr:rowOff>
    </xdr:to>
    <xdr:sp>
      <xdr:nvSpPr>
        <xdr:cNvPr id="2" name="Text 18"/>
        <xdr:cNvSpPr txBox="1">
          <a:spLocks noChangeArrowheads="1"/>
        </xdr:cNvSpPr>
      </xdr:nvSpPr>
      <xdr:spPr>
        <a:xfrm>
          <a:off x="257175" y="10020300"/>
          <a:ext cx="123920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5</xdr:row>
      <xdr:rowOff>0</xdr:rowOff>
    </xdr:from>
    <xdr:to>
      <xdr:col>10</xdr:col>
      <xdr:colOff>0</xdr:colOff>
      <xdr:row>5</xdr:row>
      <xdr:rowOff>0</xdr:rowOff>
    </xdr:to>
    <xdr:sp>
      <xdr:nvSpPr>
        <xdr:cNvPr id="3" name="Text Box 3"/>
        <xdr:cNvSpPr txBox="1">
          <a:spLocks noChangeArrowheads="1"/>
        </xdr:cNvSpPr>
      </xdr:nvSpPr>
      <xdr:spPr>
        <a:xfrm>
          <a:off x="266700" y="733425"/>
          <a:ext cx="80391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5</xdr:row>
      <xdr:rowOff>0</xdr:rowOff>
    </xdr:from>
    <xdr:to>
      <xdr:col>10</xdr:col>
      <xdr:colOff>0</xdr:colOff>
      <xdr:row>5</xdr:row>
      <xdr:rowOff>0</xdr:rowOff>
    </xdr:to>
    <xdr:sp>
      <xdr:nvSpPr>
        <xdr:cNvPr id="4" name="Text Box 4"/>
        <xdr:cNvSpPr txBox="1">
          <a:spLocks noChangeArrowheads="1"/>
        </xdr:cNvSpPr>
      </xdr:nvSpPr>
      <xdr:spPr>
        <a:xfrm>
          <a:off x="247650" y="733425"/>
          <a:ext cx="80581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247650</xdr:colOff>
      <xdr:row>62</xdr:row>
      <xdr:rowOff>0</xdr:rowOff>
    </xdr:from>
    <xdr:to>
      <xdr:col>15</xdr:col>
      <xdr:colOff>790575</xdr:colOff>
      <xdr:row>62</xdr:row>
      <xdr:rowOff>0</xdr:rowOff>
    </xdr:to>
    <xdr:sp>
      <xdr:nvSpPr>
        <xdr:cNvPr id="5" name="Text Box 5"/>
        <xdr:cNvSpPr txBox="1">
          <a:spLocks noChangeArrowheads="1"/>
        </xdr:cNvSpPr>
      </xdr:nvSpPr>
      <xdr:spPr>
        <a:xfrm>
          <a:off x="247650" y="10020300"/>
          <a:ext cx="12468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21 May 2012
</a:t>
          </a:r>
        </a:p>
      </xdr:txBody>
    </xdr:sp>
    <xdr:clientData/>
  </xdr:twoCellAnchor>
  <xdr:twoCellAnchor>
    <xdr:from>
      <xdr:col>1</xdr:col>
      <xdr:colOff>9525</xdr:colOff>
      <xdr:row>5</xdr:row>
      <xdr:rowOff>0</xdr:rowOff>
    </xdr:from>
    <xdr:to>
      <xdr:col>10</xdr:col>
      <xdr:colOff>0</xdr:colOff>
      <xdr:row>5</xdr:row>
      <xdr:rowOff>0</xdr:rowOff>
    </xdr:to>
    <xdr:sp>
      <xdr:nvSpPr>
        <xdr:cNvPr id="6" name="Text 18"/>
        <xdr:cNvSpPr txBox="1">
          <a:spLocks noChangeArrowheads="1"/>
        </xdr:cNvSpPr>
      </xdr:nvSpPr>
      <xdr:spPr>
        <a:xfrm>
          <a:off x="257175" y="733425"/>
          <a:ext cx="80486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62</xdr:row>
      <xdr:rowOff>0</xdr:rowOff>
    </xdr:from>
    <xdr:to>
      <xdr:col>15</xdr:col>
      <xdr:colOff>781050</xdr:colOff>
      <xdr:row>62</xdr:row>
      <xdr:rowOff>0</xdr:rowOff>
    </xdr:to>
    <xdr:sp>
      <xdr:nvSpPr>
        <xdr:cNvPr id="7" name="Text 18"/>
        <xdr:cNvSpPr txBox="1">
          <a:spLocks noChangeArrowheads="1"/>
        </xdr:cNvSpPr>
      </xdr:nvSpPr>
      <xdr:spPr>
        <a:xfrm>
          <a:off x="266700" y="10020300"/>
          <a:ext cx="124396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at 31 March 2012, the Group has the following outstanding derivatives financial instruments:-
</a:t>
          </a:r>
        </a:p>
      </xdr:txBody>
    </xdr:sp>
    <xdr:clientData/>
  </xdr:twoCellAnchor>
  <xdr:twoCellAnchor editAs="oneCell">
    <xdr:from>
      <xdr:col>0</xdr:col>
      <xdr:colOff>0</xdr:colOff>
      <xdr:row>0</xdr:row>
      <xdr:rowOff>0</xdr:rowOff>
    </xdr:from>
    <xdr:to>
      <xdr:col>1</xdr:col>
      <xdr:colOff>228600</xdr:colOff>
      <xdr:row>2</xdr:row>
      <xdr:rowOff>104775</xdr:rowOff>
    </xdr:to>
    <xdr:pic>
      <xdr:nvPicPr>
        <xdr:cNvPr id="8" name="Picture 8"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62</xdr:row>
      <xdr:rowOff>0</xdr:rowOff>
    </xdr:from>
    <xdr:to>
      <xdr:col>10</xdr:col>
      <xdr:colOff>0</xdr:colOff>
      <xdr:row>62</xdr:row>
      <xdr:rowOff>0</xdr:rowOff>
    </xdr:to>
    <xdr:sp>
      <xdr:nvSpPr>
        <xdr:cNvPr id="9" name="Text 18"/>
        <xdr:cNvSpPr txBox="1">
          <a:spLocks noChangeArrowheads="1"/>
        </xdr:cNvSpPr>
      </xdr:nvSpPr>
      <xdr:spPr>
        <a:xfrm>
          <a:off x="257175" y="10020300"/>
          <a:ext cx="80486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62</xdr:row>
      <xdr:rowOff>0</xdr:rowOff>
    </xdr:from>
    <xdr:to>
      <xdr:col>10</xdr:col>
      <xdr:colOff>0</xdr:colOff>
      <xdr:row>62</xdr:row>
      <xdr:rowOff>0</xdr:rowOff>
    </xdr:to>
    <xdr:sp>
      <xdr:nvSpPr>
        <xdr:cNvPr id="10" name="Text 18"/>
        <xdr:cNvSpPr txBox="1">
          <a:spLocks noChangeArrowheads="1"/>
        </xdr:cNvSpPr>
      </xdr:nvSpPr>
      <xdr:spPr>
        <a:xfrm>
          <a:off x="257175" y="10020300"/>
          <a:ext cx="80486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47</xdr:row>
      <xdr:rowOff>0</xdr:rowOff>
    </xdr:from>
    <xdr:to>
      <xdr:col>10</xdr:col>
      <xdr:colOff>523875</xdr:colOff>
      <xdr:row>47</xdr:row>
      <xdr:rowOff>0</xdr:rowOff>
    </xdr:to>
    <xdr:sp>
      <xdr:nvSpPr>
        <xdr:cNvPr id="1" name="Text 18"/>
        <xdr:cNvSpPr txBox="1">
          <a:spLocks noChangeArrowheads="1"/>
        </xdr:cNvSpPr>
      </xdr:nvSpPr>
      <xdr:spPr>
        <a:xfrm>
          <a:off x="314325" y="7572375"/>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65</xdr:row>
      <xdr:rowOff>0</xdr:rowOff>
    </xdr:from>
    <xdr:to>
      <xdr:col>12</xdr:col>
      <xdr:colOff>723900</xdr:colOff>
      <xdr:row>65</xdr:row>
      <xdr:rowOff>0</xdr:rowOff>
    </xdr:to>
    <xdr:sp>
      <xdr:nvSpPr>
        <xdr:cNvPr id="2" name="Text 18"/>
        <xdr:cNvSpPr txBox="1">
          <a:spLocks noChangeArrowheads="1"/>
        </xdr:cNvSpPr>
      </xdr:nvSpPr>
      <xdr:spPr>
        <a:xfrm>
          <a:off x="314325" y="10258425"/>
          <a:ext cx="72961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5</xdr:row>
      <xdr:rowOff>0</xdr:rowOff>
    </xdr:from>
    <xdr:to>
      <xdr:col>10</xdr:col>
      <xdr:colOff>514350</xdr:colOff>
      <xdr:row>5</xdr:row>
      <xdr:rowOff>0</xdr:rowOff>
    </xdr:to>
    <xdr:sp>
      <xdr:nvSpPr>
        <xdr:cNvPr id="3" name="Text Box 3"/>
        <xdr:cNvSpPr txBox="1">
          <a:spLocks noChangeArrowheads="1"/>
        </xdr:cNvSpPr>
      </xdr:nvSpPr>
      <xdr:spPr>
        <a:xfrm>
          <a:off x="323850" y="733425"/>
          <a:ext cx="61055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5</xdr:row>
      <xdr:rowOff>0</xdr:rowOff>
    </xdr:from>
    <xdr:to>
      <xdr:col>10</xdr:col>
      <xdr:colOff>447675</xdr:colOff>
      <xdr:row>5</xdr:row>
      <xdr:rowOff>0</xdr:rowOff>
    </xdr:to>
    <xdr:sp>
      <xdr:nvSpPr>
        <xdr:cNvPr id="4" name="Text Box 4"/>
        <xdr:cNvSpPr txBox="1">
          <a:spLocks noChangeArrowheads="1"/>
        </xdr:cNvSpPr>
      </xdr:nvSpPr>
      <xdr:spPr>
        <a:xfrm>
          <a:off x="304800" y="733425"/>
          <a:ext cx="6057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169</xdr:row>
      <xdr:rowOff>66675</xdr:rowOff>
    </xdr:from>
    <xdr:to>
      <xdr:col>12</xdr:col>
      <xdr:colOff>790575</xdr:colOff>
      <xdr:row>177</xdr:row>
      <xdr:rowOff>28575</xdr:rowOff>
    </xdr:to>
    <xdr:sp>
      <xdr:nvSpPr>
        <xdr:cNvPr id="5" name="Text Box 5"/>
        <xdr:cNvSpPr txBox="1">
          <a:spLocks noChangeArrowheads="1"/>
        </xdr:cNvSpPr>
      </xdr:nvSpPr>
      <xdr:spPr>
        <a:xfrm>
          <a:off x="285750" y="27308175"/>
          <a:ext cx="7391400" cy="1257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30 July 2012
</a:t>
          </a:r>
        </a:p>
      </xdr:txBody>
    </xdr:sp>
    <xdr:clientData/>
  </xdr:twoCellAnchor>
  <xdr:twoCellAnchor>
    <xdr:from>
      <xdr:col>1</xdr:col>
      <xdr:colOff>9525</xdr:colOff>
      <xdr:row>5</xdr:row>
      <xdr:rowOff>0</xdr:rowOff>
    </xdr:from>
    <xdr:to>
      <xdr:col>10</xdr:col>
      <xdr:colOff>419100</xdr:colOff>
      <xdr:row>5</xdr:row>
      <xdr:rowOff>0</xdr:rowOff>
    </xdr:to>
    <xdr:sp>
      <xdr:nvSpPr>
        <xdr:cNvPr id="6" name="Text 18"/>
        <xdr:cNvSpPr txBox="1">
          <a:spLocks noChangeArrowheads="1"/>
        </xdr:cNvSpPr>
      </xdr:nvSpPr>
      <xdr:spPr>
        <a:xfrm>
          <a:off x="314325" y="733425"/>
          <a:ext cx="60198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80</xdr:row>
      <xdr:rowOff>142875</xdr:rowOff>
    </xdr:from>
    <xdr:to>
      <xdr:col>12</xdr:col>
      <xdr:colOff>781050</xdr:colOff>
      <xdr:row>82</xdr:row>
      <xdr:rowOff>0</xdr:rowOff>
    </xdr:to>
    <xdr:sp>
      <xdr:nvSpPr>
        <xdr:cNvPr id="7" name="Text 18"/>
        <xdr:cNvSpPr txBox="1">
          <a:spLocks noChangeArrowheads="1"/>
        </xdr:cNvSpPr>
      </xdr:nvSpPr>
      <xdr:spPr>
        <a:xfrm>
          <a:off x="323850" y="12839700"/>
          <a:ext cx="7343775" cy="1809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at 30 June 2012, the Group has the following outstanding derivatives financial instruments:-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8"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45</xdr:row>
      <xdr:rowOff>0</xdr:rowOff>
    </xdr:from>
    <xdr:to>
      <xdr:col>10</xdr:col>
      <xdr:colOff>523875</xdr:colOff>
      <xdr:row>45</xdr:row>
      <xdr:rowOff>0</xdr:rowOff>
    </xdr:to>
    <xdr:sp>
      <xdr:nvSpPr>
        <xdr:cNvPr id="9" name="Text 18"/>
        <xdr:cNvSpPr txBox="1">
          <a:spLocks noChangeArrowheads="1"/>
        </xdr:cNvSpPr>
      </xdr:nvSpPr>
      <xdr:spPr>
        <a:xfrm>
          <a:off x="314325" y="7219950"/>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41</xdr:row>
      <xdr:rowOff>0</xdr:rowOff>
    </xdr:from>
    <xdr:to>
      <xdr:col>10</xdr:col>
      <xdr:colOff>523875</xdr:colOff>
      <xdr:row>41</xdr:row>
      <xdr:rowOff>0</xdr:rowOff>
    </xdr:to>
    <xdr:sp>
      <xdr:nvSpPr>
        <xdr:cNvPr id="10" name="Text 18"/>
        <xdr:cNvSpPr txBox="1">
          <a:spLocks noChangeArrowheads="1"/>
        </xdr:cNvSpPr>
      </xdr:nvSpPr>
      <xdr:spPr>
        <a:xfrm>
          <a:off x="314325" y="6543675"/>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20Accounts%20&amp;%20Finance%20Department\Mun%20Tyng\Quarterly%20Report\2011%20Quart%20Report\2nd%20Quart%202011\2Q%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Equity"/>
      <sheetName val="CashFlow"/>
      <sheetName val="Notes"/>
    </sheetNames>
    <sheetDataSet>
      <sheetData sheetId="0">
        <row r="40">
          <cell r="F40">
            <v>4.198298347513771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zoomScale="130" zoomScaleNormal="130" zoomScalePageLayoutView="0" workbookViewId="0" topLeftCell="A28">
      <selection activeCell="A21" sqref="A21"/>
    </sheetView>
  </sheetViews>
  <sheetFormatPr defaultColWidth="9.140625" defaultRowHeight="12.75"/>
  <cols>
    <col min="1" max="1" width="41.8515625" style="4" customWidth="1"/>
    <col min="2" max="2" width="12.57421875" style="26" customWidth="1"/>
    <col min="3" max="3" width="1.7109375" style="26" customWidth="1"/>
    <col min="4" max="4" width="12.57421875" style="27" bestFit="1" customWidth="1"/>
    <col min="5" max="5" width="2.00390625" style="26" customWidth="1"/>
    <col min="6" max="6" width="10.28125" style="27" bestFit="1" customWidth="1"/>
    <col min="7" max="7" width="2.00390625" style="26" customWidth="1"/>
    <col min="8" max="8" width="12.28125" style="27" customWidth="1"/>
    <col min="9" max="16384" width="9.140625" style="4" customWidth="1"/>
  </cols>
  <sheetData>
    <row r="1" ht="12.75">
      <c r="A1" s="6"/>
    </row>
    <row r="2" ht="12.75">
      <c r="A2" s="7"/>
    </row>
    <row r="3" ht="12.75">
      <c r="A3" s="7"/>
    </row>
    <row r="4" ht="12.75">
      <c r="A4" s="8" t="s">
        <v>285</v>
      </c>
    </row>
    <row r="5" ht="12.75">
      <c r="A5" s="8"/>
    </row>
    <row r="6" ht="12.75">
      <c r="A6" s="8" t="s">
        <v>138</v>
      </c>
    </row>
    <row r="7" ht="12.75">
      <c r="A7" s="8" t="s">
        <v>286</v>
      </c>
    </row>
    <row r="8" spans="1:2" ht="12.75">
      <c r="A8" s="8" t="s">
        <v>10</v>
      </c>
      <c r="B8" s="27"/>
    </row>
    <row r="9" spans="1:2" ht="12.75">
      <c r="A9" s="8"/>
      <c r="B9" s="27"/>
    </row>
    <row r="10" spans="1:8" ht="12.75">
      <c r="A10" s="8"/>
      <c r="B10" s="150" t="s">
        <v>17</v>
      </c>
      <c r="C10" s="150"/>
      <c r="D10" s="150"/>
      <c r="F10" s="150" t="s">
        <v>22</v>
      </c>
      <c r="G10" s="150"/>
      <c r="H10" s="150"/>
    </row>
    <row r="11" spans="2:8" ht="12.75">
      <c r="B11" s="27"/>
      <c r="C11" s="27"/>
      <c r="D11" s="27" t="s">
        <v>19</v>
      </c>
      <c r="E11" s="27"/>
      <c r="G11" s="27"/>
      <c r="H11" s="27" t="s">
        <v>19</v>
      </c>
    </row>
    <row r="12" spans="2:8" ht="12.75">
      <c r="B12" s="27" t="s">
        <v>18</v>
      </c>
      <c r="C12" s="27"/>
      <c r="D12" s="27" t="s">
        <v>20</v>
      </c>
      <c r="E12" s="27"/>
      <c r="F12" s="27" t="s">
        <v>18</v>
      </c>
      <c r="G12" s="27"/>
      <c r="H12" s="27" t="s">
        <v>20</v>
      </c>
    </row>
    <row r="13" spans="2:8" ht="12.75">
      <c r="B13" s="27" t="s">
        <v>12</v>
      </c>
      <c r="C13" s="27"/>
      <c r="D13" s="27" t="s">
        <v>12</v>
      </c>
      <c r="E13" s="27"/>
      <c r="F13" s="27" t="s">
        <v>21</v>
      </c>
      <c r="G13" s="27"/>
      <c r="H13" s="27" t="s">
        <v>24</v>
      </c>
    </row>
    <row r="14" spans="2:8" ht="12.75">
      <c r="B14" s="53" t="s">
        <v>287</v>
      </c>
      <c r="C14" s="53"/>
      <c r="D14" s="53" t="s">
        <v>288</v>
      </c>
      <c r="E14" s="53"/>
      <c r="F14" s="53" t="s">
        <v>287</v>
      </c>
      <c r="G14" s="53"/>
      <c r="H14" s="53" t="s">
        <v>288</v>
      </c>
    </row>
    <row r="15" spans="2:8" ht="12.75">
      <c r="B15" s="27" t="s">
        <v>6</v>
      </c>
      <c r="D15" s="27" t="s">
        <v>6</v>
      </c>
      <c r="F15" s="27" t="s">
        <v>6</v>
      </c>
      <c r="H15" s="27" t="s">
        <v>6</v>
      </c>
    </row>
    <row r="17" spans="1:10" s="9" customFormat="1" ht="12.75">
      <c r="A17" s="9" t="s">
        <v>7</v>
      </c>
      <c r="B17" s="2">
        <v>17316</v>
      </c>
      <c r="C17" s="142"/>
      <c r="D17" s="2">
        <v>12959</v>
      </c>
      <c r="E17" s="142"/>
      <c r="F17" s="2">
        <v>30677</v>
      </c>
      <c r="G17" s="142"/>
      <c r="H17" s="2">
        <f>14765+12959</f>
        <v>27724</v>
      </c>
      <c r="I17" s="60"/>
      <c r="J17" s="59"/>
    </row>
    <row r="18" spans="2:8" s="9" customFormat="1" ht="12.75">
      <c r="B18" s="2"/>
      <c r="C18" s="142"/>
      <c r="D18" s="2"/>
      <c r="E18" s="142"/>
      <c r="F18" s="2"/>
      <c r="G18" s="142"/>
      <c r="H18" s="2"/>
    </row>
    <row r="19" spans="1:8" s="9" customFormat="1" ht="12.75">
      <c r="A19" s="9" t="s">
        <v>8</v>
      </c>
      <c r="B19" s="2">
        <v>-10562</v>
      </c>
      <c r="C19" s="142"/>
      <c r="D19" s="2">
        <v>-8974</v>
      </c>
      <c r="E19" s="142"/>
      <c r="F19" s="2">
        <v>-18756</v>
      </c>
      <c r="G19" s="142"/>
      <c r="H19" s="2">
        <f>-9551-8974</f>
        <v>-18525</v>
      </c>
    </row>
    <row r="20" spans="2:8" s="9" customFormat="1" ht="12.75">
      <c r="B20" s="28"/>
      <c r="C20" s="142"/>
      <c r="D20" s="28"/>
      <c r="E20" s="142"/>
      <c r="F20" s="28"/>
      <c r="G20" s="142"/>
      <c r="H20" s="28"/>
    </row>
    <row r="21" spans="1:8" s="9" customFormat="1" ht="12.75">
      <c r="A21" s="9" t="s">
        <v>25</v>
      </c>
      <c r="B21" s="2">
        <f>SUM(B17:B20)</f>
        <v>6754</v>
      </c>
      <c r="C21" s="142"/>
      <c r="D21" s="2">
        <f>SUM(D17:D20)</f>
        <v>3985</v>
      </c>
      <c r="E21" s="142"/>
      <c r="F21" s="2">
        <f>SUM(F17:F20)</f>
        <v>11921</v>
      </c>
      <c r="G21" s="142"/>
      <c r="H21" s="2">
        <f>SUM(H17:H20)</f>
        <v>9199</v>
      </c>
    </row>
    <row r="22" spans="2:8" s="9" customFormat="1" ht="12.75">
      <c r="B22" s="2"/>
      <c r="C22" s="142"/>
      <c r="D22" s="2"/>
      <c r="E22" s="142"/>
      <c r="F22" s="2"/>
      <c r="G22" s="142"/>
      <c r="H22" s="2"/>
    </row>
    <row r="23" spans="1:8" s="9" customFormat="1" ht="12.75">
      <c r="A23" s="32" t="s">
        <v>26</v>
      </c>
      <c r="B23" s="2">
        <v>-1881</v>
      </c>
      <c r="C23" s="142"/>
      <c r="D23" s="2">
        <v>-1568</v>
      </c>
      <c r="E23" s="142"/>
      <c r="F23" s="2">
        <v>-3588</v>
      </c>
      <c r="G23" s="142"/>
      <c r="H23" s="2">
        <f>-1786-1568</f>
        <v>-3354</v>
      </c>
    </row>
    <row r="24" spans="1:8" s="9" customFormat="1" ht="12.75">
      <c r="A24" s="32" t="s">
        <v>9</v>
      </c>
      <c r="B24" s="2">
        <v>126</v>
      </c>
      <c r="C24" s="142"/>
      <c r="D24" s="2">
        <v>314</v>
      </c>
      <c r="E24" s="142"/>
      <c r="F24" s="2">
        <v>209</v>
      </c>
      <c r="G24" s="142"/>
      <c r="H24" s="2">
        <f>290+314</f>
        <v>604</v>
      </c>
    </row>
    <row r="25" spans="1:8" s="9" customFormat="1" ht="12.75">
      <c r="A25" s="32"/>
      <c r="B25" s="77"/>
      <c r="C25" s="143"/>
      <c r="D25" s="77"/>
      <c r="E25" s="143"/>
      <c r="F25" s="77"/>
      <c r="G25" s="143"/>
      <c r="H25" s="77"/>
    </row>
    <row r="26" spans="1:8" s="9" customFormat="1" ht="12.75">
      <c r="A26" s="32" t="s">
        <v>127</v>
      </c>
      <c r="B26" s="1">
        <f>+B21+B23+B24</f>
        <v>4999</v>
      </c>
      <c r="C26" s="142"/>
      <c r="D26" s="1">
        <f>+D21+D23+D24</f>
        <v>2731</v>
      </c>
      <c r="E26" s="143"/>
      <c r="F26" s="1">
        <f>+F21+F23+F24</f>
        <v>8542</v>
      </c>
      <c r="G26" s="142"/>
      <c r="H26" s="1">
        <f>+H21+H23+H24</f>
        <v>6449</v>
      </c>
    </row>
    <row r="27" spans="1:8" s="9" customFormat="1" ht="12.75">
      <c r="A27" s="4"/>
      <c r="B27" s="34"/>
      <c r="C27" s="142"/>
      <c r="D27" s="34"/>
      <c r="E27" s="142"/>
      <c r="F27" s="34"/>
      <c r="G27" s="142"/>
      <c r="H27" s="34"/>
    </row>
    <row r="28" spans="1:8" s="11" customFormat="1" ht="12.75">
      <c r="A28" s="13" t="s">
        <v>5</v>
      </c>
      <c r="B28" s="34">
        <v>-1186</v>
      </c>
      <c r="C28" s="143"/>
      <c r="D28" s="1">
        <v>-729</v>
      </c>
      <c r="E28" s="143"/>
      <c r="F28" s="34">
        <v>-2041</v>
      </c>
      <c r="G28" s="143"/>
      <c r="H28" s="1">
        <f>-682-729</f>
        <v>-1411</v>
      </c>
    </row>
    <row r="29" spans="1:8" s="9" customFormat="1" ht="12.75">
      <c r="A29" s="32"/>
      <c r="B29" s="77"/>
      <c r="C29" s="142"/>
      <c r="D29" s="77"/>
      <c r="E29" s="142"/>
      <c r="F29" s="77"/>
      <c r="G29" s="142"/>
      <c r="H29" s="77"/>
    </row>
    <row r="30" spans="1:11" s="11" customFormat="1" ht="13.5" thickBot="1">
      <c r="A30" s="32" t="s">
        <v>202</v>
      </c>
      <c r="B30" s="35">
        <f>SUM(B26:B29)</f>
        <v>3813</v>
      </c>
      <c r="C30" s="143"/>
      <c r="D30" s="35">
        <f>SUM(D26:D28)</f>
        <v>2002</v>
      </c>
      <c r="E30" s="143"/>
      <c r="F30" s="35">
        <f>SUM(F26:F29)</f>
        <v>6501</v>
      </c>
      <c r="G30" s="143"/>
      <c r="H30" s="35">
        <f>SUM(H26:H28)</f>
        <v>5038</v>
      </c>
      <c r="K30" s="99"/>
    </row>
    <row r="31" spans="1:8" s="9" customFormat="1" ht="13.5" thickTop="1">
      <c r="A31" s="32"/>
      <c r="B31" s="3"/>
      <c r="C31" s="143"/>
      <c r="D31" s="3"/>
      <c r="E31" s="143"/>
      <c r="F31" s="3"/>
      <c r="G31" s="143"/>
      <c r="H31" s="3"/>
    </row>
    <row r="32" spans="1:8" s="9" customFormat="1" ht="12.75">
      <c r="A32" s="32"/>
      <c r="B32" s="3"/>
      <c r="C32" s="143"/>
      <c r="D32" s="3"/>
      <c r="E32" s="143"/>
      <c r="F32" s="3"/>
      <c r="G32" s="143"/>
      <c r="H32" s="3"/>
    </row>
    <row r="33" spans="1:10" s="9" customFormat="1" ht="12.75">
      <c r="A33" s="57" t="s">
        <v>203</v>
      </c>
      <c r="B33" s="3"/>
      <c r="C33" s="143"/>
      <c r="D33" s="3"/>
      <c r="E33" s="143"/>
      <c r="F33" s="3"/>
      <c r="G33" s="143"/>
      <c r="H33" s="3"/>
      <c r="I33" s="11"/>
      <c r="J33" s="11"/>
    </row>
    <row r="34" spans="1:10" s="9" customFormat="1" ht="12.75">
      <c r="A34" s="13" t="s">
        <v>178</v>
      </c>
      <c r="B34" s="1">
        <f>+B30</f>
        <v>3813</v>
      </c>
      <c r="C34" s="143"/>
      <c r="D34" s="1">
        <v>2002</v>
      </c>
      <c r="E34" s="143"/>
      <c r="F34" s="1">
        <f>+F30</f>
        <v>6501</v>
      </c>
      <c r="G34" s="143"/>
      <c r="H34" s="1">
        <v>5038</v>
      </c>
      <c r="I34" s="11"/>
      <c r="J34" s="11"/>
    </row>
    <row r="35" spans="1:10" s="9" customFormat="1" ht="12.75">
      <c r="A35" s="13" t="s">
        <v>166</v>
      </c>
      <c r="B35" s="1">
        <v>0</v>
      </c>
      <c r="C35" s="143"/>
      <c r="D35" s="1">
        <v>0</v>
      </c>
      <c r="E35" s="143"/>
      <c r="F35" s="1">
        <v>0</v>
      </c>
      <c r="G35" s="143"/>
      <c r="H35" s="1">
        <v>0</v>
      </c>
      <c r="I35" s="11"/>
      <c r="J35" s="11"/>
    </row>
    <row r="36" spans="1:10" s="9" customFormat="1" ht="13.5" thickBot="1">
      <c r="A36" s="32"/>
      <c r="B36" s="29">
        <f>B34+B35</f>
        <v>3813</v>
      </c>
      <c r="C36" s="143"/>
      <c r="D36" s="29">
        <f>D34+D35</f>
        <v>2002</v>
      </c>
      <c r="E36" s="143"/>
      <c r="F36" s="29">
        <f>F34+F35</f>
        <v>6501</v>
      </c>
      <c r="G36" s="143"/>
      <c r="H36" s="29">
        <f>H34+H35</f>
        <v>5038</v>
      </c>
      <c r="I36" s="11"/>
      <c r="J36" s="11"/>
    </row>
    <row r="37" spans="2:10" s="9" customFormat="1" ht="13.5" thickTop="1">
      <c r="B37" s="3"/>
      <c r="C37" s="143"/>
      <c r="D37" s="3"/>
      <c r="E37" s="143"/>
      <c r="F37" s="3"/>
      <c r="G37" s="143"/>
      <c r="H37" s="3"/>
      <c r="I37" s="11"/>
      <c r="J37" s="11"/>
    </row>
    <row r="38" spans="1:10" s="9" customFormat="1" ht="12.75">
      <c r="A38" s="42"/>
      <c r="B38" s="3"/>
      <c r="C38" s="143"/>
      <c r="D38" s="3"/>
      <c r="E38" s="143"/>
      <c r="F38" s="3"/>
      <c r="G38" s="143"/>
      <c r="H38" s="3"/>
      <c r="I38" s="11"/>
      <c r="J38" s="11"/>
    </row>
    <row r="39" spans="1:10" s="9" customFormat="1" ht="12.75">
      <c r="A39" s="57" t="s">
        <v>110</v>
      </c>
      <c r="B39" s="12"/>
      <c r="C39" s="143"/>
      <c r="D39" s="12"/>
      <c r="E39" s="143"/>
      <c r="F39" s="12"/>
      <c r="G39" s="143"/>
      <c r="H39" s="12"/>
      <c r="I39" s="11"/>
      <c r="J39" s="11"/>
    </row>
    <row r="40" spans="1:8" s="9" customFormat="1" ht="13.5" thickBot="1">
      <c r="A40" s="56" t="s">
        <v>117</v>
      </c>
      <c r="B40" s="90">
        <f>'Notes B'!G121</f>
        <v>3.1757268858220824</v>
      </c>
      <c r="C40" s="142"/>
      <c r="D40" s="90">
        <v>1.67</v>
      </c>
      <c r="E40" s="142"/>
      <c r="F40" s="90">
        <f>'Notes B'!K121</f>
        <v>5.415965476448339</v>
      </c>
      <c r="G40" s="142"/>
      <c r="H40" s="90">
        <f>+'[1]IS'!$F$40</f>
        <v>4.198298347513771</v>
      </c>
    </row>
    <row r="41" spans="1:8" s="9" customFormat="1" ht="13.5" thickTop="1">
      <c r="A41" s="32"/>
      <c r="B41" s="2"/>
      <c r="C41" s="142"/>
      <c r="D41" s="2"/>
      <c r="E41" s="142"/>
      <c r="F41" s="2"/>
      <c r="G41" s="142"/>
      <c r="H41" s="2"/>
    </row>
    <row r="42" spans="1:8" s="9" customFormat="1" ht="13.5" thickBot="1">
      <c r="A42" s="32" t="s">
        <v>118</v>
      </c>
      <c r="B42" s="97" t="s">
        <v>137</v>
      </c>
      <c r="C42" s="144"/>
      <c r="D42" s="97" t="s">
        <v>137</v>
      </c>
      <c r="E42" s="144"/>
      <c r="F42" s="97" t="s">
        <v>137</v>
      </c>
      <c r="G42" s="144"/>
      <c r="H42" s="97" t="s">
        <v>137</v>
      </c>
    </row>
    <row r="43" spans="1:8" s="9" customFormat="1" ht="13.5" thickTop="1">
      <c r="A43" s="32"/>
      <c r="B43" s="70"/>
      <c r="C43" s="142"/>
      <c r="D43" s="145"/>
      <c r="E43" s="142"/>
      <c r="F43" s="70"/>
      <c r="G43" s="142"/>
      <c r="H43" s="145"/>
    </row>
    <row r="44" spans="1:8" s="9" customFormat="1" ht="12.75">
      <c r="A44" s="32" t="s">
        <v>259</v>
      </c>
      <c r="B44" s="70"/>
      <c r="C44" s="2"/>
      <c r="D44" s="70"/>
      <c r="E44" s="2"/>
      <c r="F44" s="70"/>
      <c r="G44" s="2"/>
      <c r="H44" s="70"/>
    </row>
    <row r="45" spans="1:8" s="9" customFormat="1" ht="12.75">
      <c r="A45" s="32"/>
      <c r="B45" s="70"/>
      <c r="C45" s="2"/>
      <c r="D45" s="70"/>
      <c r="E45" s="2"/>
      <c r="F45" s="70"/>
      <c r="G45" s="2"/>
      <c r="H45" s="70"/>
    </row>
    <row r="46" spans="1:8" s="9" customFormat="1" ht="12.75">
      <c r="A46" s="4" t="s">
        <v>27</v>
      </c>
      <c r="B46" s="71"/>
      <c r="C46" s="2"/>
      <c r="D46" s="71"/>
      <c r="E46" s="2"/>
      <c r="F46" s="71"/>
      <c r="G46" s="2"/>
      <c r="H46" s="71"/>
    </row>
    <row r="47" spans="2:8" s="9" customFormat="1" ht="12.75">
      <c r="B47" s="71"/>
      <c r="C47" s="2"/>
      <c r="D47" s="71"/>
      <c r="E47" s="2"/>
      <c r="F47" s="71"/>
      <c r="G47" s="2"/>
      <c r="H47" s="71"/>
    </row>
    <row r="48" spans="1:8" s="9" customFormat="1" ht="12.75">
      <c r="A48" s="30"/>
      <c r="B48" s="72"/>
      <c r="C48" s="72"/>
      <c r="D48" s="72"/>
      <c r="E48" s="72"/>
      <c r="F48" s="72"/>
      <c r="G48" s="72"/>
      <c r="H48" s="72"/>
    </row>
    <row r="49" spans="1:8" ht="12.75">
      <c r="A49" s="25"/>
      <c r="B49" s="73"/>
      <c r="C49" s="73"/>
      <c r="D49" s="73"/>
      <c r="E49" s="73"/>
      <c r="F49" s="73"/>
      <c r="G49" s="73"/>
      <c r="H49" s="73"/>
    </row>
  </sheetData>
  <sheetProtection/>
  <mergeCells count="2">
    <mergeCell ref="F10:H10"/>
    <mergeCell ref="B10:D10"/>
  </mergeCells>
  <printOptions/>
  <pageMargins left="1" right="1" top="0.5" bottom="0.5" header="0.5" footer="0.5"/>
  <pageSetup fitToHeight="1" fitToWidth="1" horizontalDpi="1200" verticalDpi="12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67"/>
  <sheetViews>
    <sheetView zoomScale="130" zoomScaleNormal="130" zoomScalePageLayoutView="0" workbookViewId="0" topLeftCell="A1">
      <selection activeCell="D27" sqref="D27"/>
    </sheetView>
  </sheetViews>
  <sheetFormatPr defaultColWidth="9.140625" defaultRowHeight="12.75"/>
  <cols>
    <col min="1" max="1" width="50.140625" style="4" customWidth="1"/>
    <col min="2" max="2" width="12.57421875" style="26" customWidth="1"/>
    <col min="3" max="3" width="1.7109375" style="4" customWidth="1"/>
    <col min="4" max="4" width="12.57421875" style="5" bestFit="1" customWidth="1"/>
    <col min="5" max="5" width="2.00390625" style="4" customWidth="1"/>
    <col min="6" max="6" width="11.8515625" style="5" customWidth="1"/>
    <col min="7" max="7" width="2.7109375" style="4" customWidth="1"/>
    <col min="8" max="16384" width="9.140625" style="4" customWidth="1"/>
  </cols>
  <sheetData>
    <row r="1" ht="12.75">
      <c r="A1" s="6"/>
    </row>
    <row r="2" ht="12.75">
      <c r="A2" s="7"/>
    </row>
    <row r="3" ht="12.75">
      <c r="A3" s="7"/>
    </row>
    <row r="4" ht="12.75">
      <c r="A4" s="8" t="s">
        <v>285</v>
      </c>
    </row>
    <row r="6" ht="12.75">
      <c r="A6" s="8" t="s">
        <v>289</v>
      </c>
    </row>
    <row r="7" ht="12.75">
      <c r="A7" s="8"/>
    </row>
    <row r="8" spans="2:6" ht="12.75">
      <c r="B8" s="33"/>
      <c r="D8" s="5" t="s">
        <v>228</v>
      </c>
      <c r="F8" s="5" t="s">
        <v>228</v>
      </c>
    </row>
    <row r="9" spans="2:6" ht="12.75">
      <c r="B9" s="27" t="s">
        <v>103</v>
      </c>
      <c r="D9" s="5" t="s">
        <v>13</v>
      </c>
      <c r="F9" s="5" t="s">
        <v>13</v>
      </c>
    </row>
    <row r="10" spans="2:6" ht="12.75">
      <c r="B10" s="27" t="s">
        <v>11</v>
      </c>
      <c r="D10" s="5" t="s">
        <v>14</v>
      </c>
      <c r="F10" s="5" t="s">
        <v>14</v>
      </c>
    </row>
    <row r="11" spans="2:6" ht="12.75">
      <c r="B11" s="27" t="s">
        <v>28</v>
      </c>
      <c r="D11" s="5" t="s">
        <v>15</v>
      </c>
      <c r="F11" s="5" t="s">
        <v>15</v>
      </c>
    </row>
    <row r="12" spans="2:6" ht="12.75">
      <c r="B12" s="27" t="s">
        <v>12</v>
      </c>
      <c r="D12" s="5" t="s">
        <v>16</v>
      </c>
      <c r="F12" s="5" t="s">
        <v>260</v>
      </c>
    </row>
    <row r="13" spans="2:6" ht="12.75">
      <c r="B13" s="80" t="s">
        <v>287</v>
      </c>
      <c r="D13" s="14" t="s">
        <v>187</v>
      </c>
      <c r="F13" s="137" t="s">
        <v>280</v>
      </c>
    </row>
    <row r="14" spans="2:6" ht="12.75">
      <c r="B14" s="27" t="s">
        <v>6</v>
      </c>
      <c r="D14" s="5" t="s">
        <v>6</v>
      </c>
      <c r="F14" s="5" t="s">
        <v>6</v>
      </c>
    </row>
    <row r="15" ht="12.75">
      <c r="A15" s="64" t="s">
        <v>119</v>
      </c>
    </row>
    <row r="16" ht="12.75">
      <c r="A16" s="64" t="s">
        <v>120</v>
      </c>
    </row>
    <row r="17" spans="1:6" s="9" customFormat="1" ht="12.75">
      <c r="A17" s="9" t="s">
        <v>2</v>
      </c>
      <c r="B17" s="2">
        <v>48331</v>
      </c>
      <c r="D17" s="2">
        <f>45537+3851</f>
        <v>49388</v>
      </c>
      <c r="F17" s="9">
        <f>46718+3851</f>
        <v>50569</v>
      </c>
    </row>
    <row r="18" spans="1:6" s="9" customFormat="1" ht="12.75">
      <c r="A18" s="9" t="s">
        <v>128</v>
      </c>
      <c r="B18" s="2">
        <v>878</v>
      </c>
      <c r="D18" s="2">
        <v>878</v>
      </c>
      <c r="F18" s="9">
        <v>878</v>
      </c>
    </row>
    <row r="19" spans="1:6" s="9" customFormat="1" ht="12.75">
      <c r="A19" s="15" t="s">
        <v>111</v>
      </c>
      <c r="B19" s="38">
        <f>SUM(B17:B18)</f>
        <v>49209</v>
      </c>
      <c r="D19" s="38">
        <f>SUM(D17:D18)</f>
        <v>50266</v>
      </c>
      <c r="F19" s="38">
        <f>SUM(F17:F18)</f>
        <v>51447</v>
      </c>
    </row>
    <row r="20" spans="1:6" s="9" customFormat="1" ht="12.75">
      <c r="A20" s="15"/>
      <c r="B20" s="2"/>
      <c r="D20" s="2"/>
      <c r="F20" s="10"/>
    </row>
    <row r="21" spans="1:6" s="9" customFormat="1" ht="12.75">
      <c r="A21" s="63" t="s">
        <v>121</v>
      </c>
      <c r="B21" s="2"/>
      <c r="D21" s="2"/>
      <c r="F21" s="10"/>
    </row>
    <row r="22" spans="1:7" s="9" customFormat="1" ht="12.75">
      <c r="A22" s="9" t="s">
        <v>167</v>
      </c>
      <c r="B22" s="81">
        <v>5942</v>
      </c>
      <c r="C22" s="11"/>
      <c r="D22" s="81">
        <f>6228-D24+D46-156</f>
        <v>5078</v>
      </c>
      <c r="E22" s="11"/>
      <c r="F22" s="81">
        <v>6978</v>
      </c>
      <c r="G22" s="11"/>
    </row>
    <row r="23" spans="1:7" s="9" customFormat="1" ht="12.75">
      <c r="A23" s="9" t="s">
        <v>261</v>
      </c>
      <c r="B23" s="82">
        <v>0</v>
      </c>
      <c r="C23" s="11"/>
      <c r="D23" s="82">
        <v>0</v>
      </c>
      <c r="E23" s="11"/>
      <c r="F23" s="82">
        <v>185</v>
      </c>
      <c r="G23" s="11"/>
    </row>
    <row r="24" spans="1:7" s="9" customFormat="1" ht="12.75">
      <c r="A24" s="9" t="s">
        <v>168</v>
      </c>
      <c r="B24" s="82">
        <v>1530</v>
      </c>
      <c r="C24" s="11"/>
      <c r="D24" s="82">
        <f>1189-156</f>
        <v>1033</v>
      </c>
      <c r="E24" s="11"/>
      <c r="F24" s="82">
        <v>1248</v>
      </c>
      <c r="G24" s="11"/>
    </row>
    <row r="25" spans="1:7" s="9" customFormat="1" ht="12.75">
      <c r="A25" s="11" t="s">
        <v>3</v>
      </c>
      <c r="B25" s="82">
        <v>25275</v>
      </c>
      <c r="C25" s="11"/>
      <c r="D25" s="82">
        <f>25958+11+156</f>
        <v>26125</v>
      </c>
      <c r="E25" s="11"/>
      <c r="F25" s="82">
        <v>24036</v>
      </c>
      <c r="G25" s="11"/>
    </row>
    <row r="26" spans="1:7" s="9" customFormat="1" ht="12.75">
      <c r="A26" s="11" t="s">
        <v>4</v>
      </c>
      <c r="B26" s="83">
        <v>22691</v>
      </c>
      <c r="C26" s="11"/>
      <c r="D26" s="83">
        <v>19127</v>
      </c>
      <c r="E26" s="11"/>
      <c r="F26" s="82">
        <v>20504</v>
      </c>
      <c r="G26" s="11"/>
    </row>
    <row r="27" spans="1:7" s="9" customFormat="1" ht="12.75">
      <c r="A27" s="15" t="s">
        <v>112</v>
      </c>
      <c r="B27" s="83">
        <f>SUM(B22:B26)</f>
        <v>55438</v>
      </c>
      <c r="C27" s="11"/>
      <c r="D27" s="83">
        <f>SUM(D22:D26)</f>
        <v>51363</v>
      </c>
      <c r="E27" s="11"/>
      <c r="F27" s="17">
        <f>SUM(F22:F26)</f>
        <v>52951</v>
      </c>
      <c r="G27" s="11"/>
    </row>
    <row r="28" spans="1:6" s="9" customFormat="1" ht="13.5" thickBot="1">
      <c r="A28" s="15" t="s">
        <v>114</v>
      </c>
      <c r="B28" s="29">
        <f>B19+B27</f>
        <v>104647</v>
      </c>
      <c r="D28" s="29">
        <f>D19+D27</f>
        <v>101629</v>
      </c>
      <c r="F28" s="18">
        <f>F19+F27</f>
        <v>104398</v>
      </c>
    </row>
    <row r="29" spans="2:6" s="9" customFormat="1" ht="13.5" thickTop="1">
      <c r="B29" s="3"/>
      <c r="D29" s="3"/>
      <c r="F29" s="11"/>
    </row>
    <row r="30" spans="1:4" s="9" customFormat="1" ht="12.75">
      <c r="A30" s="63" t="s">
        <v>122</v>
      </c>
      <c r="B30" s="2"/>
      <c r="D30" s="2"/>
    </row>
    <row r="31" spans="1:6" ht="12.75">
      <c r="A31" s="32" t="s">
        <v>109</v>
      </c>
      <c r="B31" s="2">
        <v>60250</v>
      </c>
      <c r="D31" s="2">
        <v>60250</v>
      </c>
      <c r="F31" s="19">
        <v>60250</v>
      </c>
    </row>
    <row r="32" spans="1:6" ht="12.75">
      <c r="A32" s="32" t="s">
        <v>130</v>
      </c>
      <c r="B32" s="2">
        <v>-187</v>
      </c>
      <c r="D32" s="2">
        <v>-311</v>
      </c>
      <c r="F32" s="19">
        <v>-311</v>
      </c>
    </row>
    <row r="33" spans="1:6" ht="12.75">
      <c r="A33" s="55" t="s">
        <v>204</v>
      </c>
      <c r="B33" s="2">
        <v>352</v>
      </c>
      <c r="D33" s="2">
        <v>303</v>
      </c>
      <c r="F33" s="19">
        <v>303</v>
      </c>
    </row>
    <row r="34" spans="1:6" ht="12.75">
      <c r="A34" s="4" t="s">
        <v>129</v>
      </c>
      <c r="B34" s="3">
        <v>35892</v>
      </c>
      <c r="D34" s="3">
        <f>30640+3851</f>
        <v>34491</v>
      </c>
      <c r="F34" s="11">
        <f>32133+3851</f>
        <v>35984</v>
      </c>
    </row>
    <row r="35" spans="1:6" ht="12.75">
      <c r="A35" s="32" t="s">
        <v>179</v>
      </c>
      <c r="B35" s="85">
        <f>SUM(B31:B34)</f>
        <v>96307</v>
      </c>
      <c r="D35" s="85">
        <f>SUM(D31:D34)</f>
        <v>94733</v>
      </c>
      <c r="F35" s="20">
        <f>SUM(F31:F34)</f>
        <v>96226</v>
      </c>
    </row>
    <row r="36" spans="1:6" ht="12.75">
      <c r="A36" s="32" t="s">
        <v>180</v>
      </c>
      <c r="B36" s="3">
        <v>0</v>
      </c>
      <c r="D36" s="3">
        <v>0</v>
      </c>
      <c r="F36" s="11">
        <v>0</v>
      </c>
    </row>
    <row r="37" spans="1:6" ht="13.5" thickBot="1">
      <c r="A37" s="54" t="s">
        <v>181</v>
      </c>
      <c r="B37" s="29">
        <f>SUM(B35:B36)</f>
        <v>96307</v>
      </c>
      <c r="D37" s="29">
        <f>SUM(D35:D36)</f>
        <v>94733</v>
      </c>
      <c r="F37" s="29">
        <f>SUM(F35:F36)</f>
        <v>96226</v>
      </c>
    </row>
    <row r="38" spans="1:6" ht="13.5" thickTop="1">
      <c r="A38" s="54"/>
      <c r="B38" s="3"/>
      <c r="D38" s="3"/>
      <c r="F38" s="11"/>
    </row>
    <row r="39" spans="1:6" ht="12.75">
      <c r="A39" s="54" t="s">
        <v>123</v>
      </c>
      <c r="B39" s="3"/>
      <c r="D39" s="3"/>
      <c r="F39" s="11"/>
    </row>
    <row r="40" spans="1:6" ht="12.75">
      <c r="A40" s="54" t="s">
        <v>124</v>
      </c>
      <c r="B40" s="3"/>
      <c r="D40" s="3"/>
      <c r="F40" s="11"/>
    </row>
    <row r="41" spans="1:6" ht="12.75">
      <c r="A41" s="32" t="s">
        <v>100</v>
      </c>
      <c r="B41" s="3">
        <v>3319</v>
      </c>
      <c r="D41" s="3">
        <v>3489</v>
      </c>
      <c r="F41" s="11">
        <v>3684</v>
      </c>
    </row>
    <row r="42" spans="1:6" ht="12.75">
      <c r="A42" s="54" t="s">
        <v>113</v>
      </c>
      <c r="B42" s="38">
        <f>SUM(B41)</f>
        <v>3319</v>
      </c>
      <c r="D42" s="38">
        <f>SUM(D41)</f>
        <v>3489</v>
      </c>
      <c r="F42" s="61">
        <f>SUM(F41)</f>
        <v>3684</v>
      </c>
    </row>
    <row r="43" spans="1:6" ht="12.75">
      <c r="A43" s="54"/>
      <c r="B43" s="3"/>
      <c r="D43" s="3"/>
      <c r="F43" s="11"/>
    </row>
    <row r="44" spans="1:6" ht="12.75">
      <c r="A44" s="54" t="s">
        <v>126</v>
      </c>
      <c r="B44" s="3"/>
      <c r="D44" s="3"/>
      <c r="F44" s="11"/>
    </row>
    <row r="45" spans="1:6" ht="12.75">
      <c r="A45" s="11" t="s">
        <v>169</v>
      </c>
      <c r="B45" s="81">
        <f>3532-B47</f>
        <v>3084</v>
      </c>
      <c r="D45" s="81">
        <f>3028-D47</f>
        <v>2859</v>
      </c>
      <c r="F45" s="16">
        <v>4008</v>
      </c>
    </row>
    <row r="46" spans="1:6" ht="12.75">
      <c r="A46" s="9" t="s">
        <v>262</v>
      </c>
      <c r="B46" s="82">
        <v>312</v>
      </c>
      <c r="D46" s="82">
        <v>39</v>
      </c>
      <c r="F46" s="110">
        <v>0</v>
      </c>
    </row>
    <row r="47" spans="1:6" ht="12.75">
      <c r="A47" s="11" t="s">
        <v>170</v>
      </c>
      <c r="B47" s="82">
        <v>448</v>
      </c>
      <c r="D47" s="82">
        <v>169</v>
      </c>
      <c r="F47" s="110">
        <v>249</v>
      </c>
    </row>
    <row r="48" spans="1:6" ht="12.75">
      <c r="A48" s="11" t="s">
        <v>146</v>
      </c>
      <c r="B48" s="83">
        <v>1177</v>
      </c>
      <c r="D48" s="83">
        <f>339+1</f>
        <v>340</v>
      </c>
      <c r="F48" s="62">
        <v>231</v>
      </c>
    </row>
    <row r="49" spans="1:6" ht="12.75">
      <c r="A49" s="105" t="s">
        <v>145</v>
      </c>
      <c r="B49" s="84">
        <f>SUM(B45:B48)</f>
        <v>5021</v>
      </c>
      <c r="D49" s="84">
        <f>SUM(D45:D48)</f>
        <v>3407</v>
      </c>
      <c r="F49" s="17">
        <f>SUM(F45:F48)</f>
        <v>4488</v>
      </c>
    </row>
    <row r="50" spans="1:6" ht="12.75">
      <c r="A50" s="64" t="s">
        <v>125</v>
      </c>
      <c r="B50" s="38">
        <f>B42+B49</f>
        <v>8340</v>
      </c>
      <c r="D50" s="38">
        <f>D42+D49</f>
        <v>6896</v>
      </c>
      <c r="F50" s="61">
        <f>F42+F49</f>
        <v>8172</v>
      </c>
    </row>
    <row r="51" spans="1:6" ht="13.5" thickBot="1">
      <c r="A51" s="54" t="s">
        <v>115</v>
      </c>
      <c r="B51" s="29">
        <f>B35+B50</f>
        <v>104647</v>
      </c>
      <c r="D51" s="29">
        <f>D35+D50</f>
        <v>101629</v>
      </c>
      <c r="F51" s="29">
        <f>F35+F50</f>
        <v>104398</v>
      </c>
    </row>
    <row r="52" spans="1:4" ht="13.5" thickTop="1">
      <c r="A52" s="21"/>
      <c r="B52" s="78"/>
      <c r="D52" s="78"/>
    </row>
    <row r="53" spans="1:6" ht="12.75">
      <c r="A53" s="74" t="s">
        <v>263</v>
      </c>
      <c r="B53" s="55">
        <f>B37/120200</f>
        <v>0.8012229617304493</v>
      </c>
      <c r="C53" s="26"/>
      <c r="D53" s="55">
        <f>D37/120001</f>
        <v>0.789435088040933</v>
      </c>
      <c r="F53" s="55">
        <f>F37/120001</f>
        <v>0.8018766510279081</v>
      </c>
    </row>
    <row r="54" spans="1:6" ht="12.75">
      <c r="A54" s="21"/>
      <c r="B54" s="78"/>
      <c r="F54" s="22"/>
    </row>
    <row r="55" spans="1:6" ht="12.75">
      <c r="A55" s="31" t="s">
        <v>29</v>
      </c>
      <c r="B55" s="79"/>
      <c r="F55" s="24"/>
    </row>
    <row r="56" spans="1:6" ht="12.75">
      <c r="A56" s="9"/>
      <c r="B56" s="79"/>
      <c r="F56" s="24"/>
    </row>
    <row r="57" spans="1:6" ht="12.75">
      <c r="A57" s="9"/>
      <c r="B57" s="79"/>
      <c r="F57" s="24"/>
    </row>
    <row r="58" spans="1:6" ht="12.75">
      <c r="A58" s="9"/>
      <c r="B58" s="79"/>
      <c r="F58" s="24"/>
    </row>
    <row r="59" spans="1:6" ht="12.75">
      <c r="A59" s="9"/>
      <c r="B59" s="79"/>
      <c r="F59" s="24"/>
    </row>
    <row r="60" spans="1:6" ht="12.75">
      <c r="A60" s="9"/>
      <c r="B60" s="79"/>
      <c r="F60" s="24"/>
    </row>
    <row r="61" spans="1:6" ht="12.75">
      <c r="A61" s="9"/>
      <c r="B61" s="79"/>
      <c r="F61" s="24"/>
    </row>
    <row r="62" spans="1:6" ht="12.75">
      <c r="A62" s="9"/>
      <c r="B62" s="79"/>
      <c r="F62" s="24"/>
    </row>
    <row r="63" spans="1:6" ht="12.75">
      <c r="A63" s="9"/>
      <c r="B63" s="79"/>
      <c r="F63" s="24"/>
    </row>
    <row r="64" spans="1:2" ht="12.75">
      <c r="A64" s="9" t="s">
        <v>30</v>
      </c>
      <c r="B64" s="79">
        <f>+B28-B51</f>
        <v>0</v>
      </c>
    </row>
    <row r="65" ht="12.75">
      <c r="A65" s="9"/>
    </row>
    <row r="66" ht="12.75">
      <c r="A66" s="9"/>
    </row>
    <row r="67" ht="12.75">
      <c r="A67" s="9"/>
    </row>
  </sheetData>
  <sheetProtection/>
  <printOptions/>
  <pageMargins left="1" right="0.79" top="0.5" bottom="0.5" header="0.5" footer="0.5"/>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53"/>
  <sheetViews>
    <sheetView zoomScale="130" zoomScaleNormal="130" zoomScalePageLayoutView="0" workbookViewId="0" topLeftCell="A1">
      <selection activeCell="E25" sqref="E25"/>
    </sheetView>
  </sheetViews>
  <sheetFormatPr defaultColWidth="9.140625" defaultRowHeight="12.75"/>
  <cols>
    <col min="1" max="1" width="42.140625" style="4" customWidth="1"/>
    <col min="2" max="2" width="13.28125" style="9" customWidth="1"/>
    <col min="3" max="3" width="11.140625" style="9" customWidth="1"/>
    <col min="4" max="5" width="12.28125" style="9" customWidth="1"/>
    <col min="6" max="6" width="10.00390625" style="9" customWidth="1"/>
    <col min="7" max="16384" width="9.140625" style="4" customWidth="1"/>
  </cols>
  <sheetData>
    <row r="1" spans="1:7" ht="12.75">
      <c r="A1" s="6"/>
      <c r="B1" s="5"/>
      <c r="C1" s="4"/>
      <c r="D1" s="5"/>
      <c r="E1" s="5"/>
      <c r="F1" s="4"/>
      <c r="G1" s="5"/>
    </row>
    <row r="2" spans="1:7" ht="12.75">
      <c r="A2" s="7"/>
      <c r="B2" s="5"/>
      <c r="C2" s="4"/>
      <c r="D2" s="5"/>
      <c r="E2" s="5"/>
      <c r="F2" s="4"/>
      <c r="G2" s="5"/>
    </row>
    <row r="3" spans="1:7" ht="12.75">
      <c r="A3" s="7"/>
      <c r="B3" s="5"/>
      <c r="C3" s="4"/>
      <c r="D3" s="5"/>
      <c r="E3" s="5"/>
      <c r="F3" s="4"/>
      <c r="G3" s="5"/>
    </row>
    <row r="4" spans="1:7" ht="12.75">
      <c r="A4" s="8" t="s">
        <v>285</v>
      </c>
      <c r="B4" s="5"/>
      <c r="C4" s="4"/>
      <c r="D4" s="5"/>
      <c r="E4" s="5"/>
      <c r="F4" s="4"/>
      <c r="G4" s="5"/>
    </row>
    <row r="5" spans="1:7" ht="12.75">
      <c r="A5" s="8"/>
      <c r="B5" s="5"/>
      <c r="C5" s="4"/>
      <c r="D5" s="5"/>
      <c r="E5" s="5"/>
      <c r="F5" s="4"/>
      <c r="G5" s="5"/>
    </row>
    <row r="6" ht="12.75">
      <c r="A6" s="8" t="s">
        <v>31</v>
      </c>
    </row>
    <row r="7" ht="12.75">
      <c r="A7" s="8" t="s">
        <v>286</v>
      </c>
    </row>
    <row r="8" ht="12.75">
      <c r="A8" s="8" t="s">
        <v>10</v>
      </c>
    </row>
    <row r="9" ht="12.75">
      <c r="A9" s="8"/>
    </row>
    <row r="10" ht="12.75">
      <c r="C10" s="10" t="s">
        <v>282</v>
      </c>
    </row>
    <row r="11" spans="3:6" ht="12.75">
      <c r="C11" s="10" t="s">
        <v>283</v>
      </c>
      <c r="D11" s="140"/>
      <c r="E11" s="140" t="s">
        <v>266</v>
      </c>
      <c r="F11" s="140"/>
    </row>
    <row r="12" spans="1:7" ht="12.75">
      <c r="A12" s="26"/>
      <c r="B12" s="34" t="s">
        <v>32</v>
      </c>
      <c r="C12" s="34" t="s">
        <v>32</v>
      </c>
      <c r="D12" s="34" t="s">
        <v>131</v>
      </c>
      <c r="E12" s="34" t="s">
        <v>98</v>
      </c>
      <c r="F12" s="34" t="s">
        <v>105</v>
      </c>
      <c r="G12" s="5"/>
    </row>
    <row r="13" spans="1:7" ht="12.75">
      <c r="A13" s="26"/>
      <c r="B13" s="34" t="s">
        <v>23</v>
      </c>
      <c r="C13" s="34" t="s">
        <v>91</v>
      </c>
      <c r="D13" s="34" t="s">
        <v>32</v>
      </c>
      <c r="E13" s="34" t="s">
        <v>265</v>
      </c>
      <c r="F13" s="34" t="s">
        <v>104</v>
      </c>
      <c r="G13" s="5"/>
    </row>
    <row r="14" spans="1:7" ht="12.75">
      <c r="A14" s="26"/>
      <c r="B14" s="34" t="s">
        <v>6</v>
      </c>
      <c r="C14" s="34" t="s">
        <v>6</v>
      </c>
      <c r="D14" s="34" t="s">
        <v>6</v>
      </c>
      <c r="E14" s="34" t="s">
        <v>6</v>
      </c>
      <c r="F14" s="34" t="s">
        <v>6</v>
      </c>
      <c r="G14" s="5"/>
    </row>
    <row r="15" spans="1:7" ht="12.75">
      <c r="A15" s="26"/>
      <c r="B15" s="34"/>
      <c r="C15" s="34"/>
      <c r="D15" s="34"/>
      <c r="E15" s="34"/>
      <c r="F15" s="34"/>
      <c r="G15" s="5"/>
    </row>
    <row r="16" spans="1:6" ht="12.75">
      <c r="A16" s="40" t="s">
        <v>189</v>
      </c>
      <c r="B16" s="3"/>
      <c r="C16" s="3"/>
      <c r="D16" s="3"/>
      <c r="E16" s="3"/>
      <c r="F16" s="2"/>
    </row>
    <row r="17" spans="1:6" ht="12.75">
      <c r="A17" s="39" t="s">
        <v>239</v>
      </c>
      <c r="B17" s="3">
        <v>60250</v>
      </c>
      <c r="C17" s="3">
        <v>303</v>
      </c>
      <c r="D17" s="3">
        <v>-311</v>
      </c>
      <c r="E17" s="3">
        <v>30640</v>
      </c>
      <c r="F17" s="2">
        <f>SUM(B17:E17)</f>
        <v>90882</v>
      </c>
    </row>
    <row r="18" spans="1:6" ht="12.75">
      <c r="A18" s="39" t="s">
        <v>264</v>
      </c>
      <c r="B18" s="28">
        <v>0</v>
      </c>
      <c r="C18" s="28">
        <v>0</v>
      </c>
      <c r="D18" s="28">
        <v>0</v>
      </c>
      <c r="E18" s="28">
        <v>3851</v>
      </c>
      <c r="F18" s="28">
        <f>SUM(B18:E18)</f>
        <v>3851</v>
      </c>
    </row>
    <row r="19" spans="1:6" ht="12.75">
      <c r="A19" s="40" t="s">
        <v>240</v>
      </c>
      <c r="B19" s="3">
        <f>SUM(B17:B18)</f>
        <v>60250</v>
      </c>
      <c r="C19" s="3">
        <f>SUM(C17:C18)</f>
        <v>303</v>
      </c>
      <c r="D19" s="3">
        <f>SUM(D17:D18)</f>
        <v>-311</v>
      </c>
      <c r="E19" s="3">
        <f>SUM(E17:E18)</f>
        <v>34491</v>
      </c>
      <c r="F19" s="3">
        <f>SUM(F17:F18)</f>
        <v>94733</v>
      </c>
    </row>
    <row r="20" spans="1:6" ht="12.75">
      <c r="A20" s="26"/>
      <c r="B20" s="3"/>
      <c r="C20" s="3"/>
      <c r="D20" s="3"/>
      <c r="E20" s="3"/>
      <c r="F20" s="2"/>
    </row>
    <row r="21" spans="1:6" ht="12.75">
      <c r="A21" s="26" t="s">
        <v>130</v>
      </c>
      <c r="B21" s="3">
        <v>0</v>
      </c>
      <c r="C21" s="3">
        <v>49</v>
      </c>
      <c r="D21" s="3">
        <v>124</v>
      </c>
      <c r="E21" s="3">
        <v>0</v>
      </c>
      <c r="F21" s="2">
        <f>SUM(B21:E21)</f>
        <v>173</v>
      </c>
    </row>
    <row r="22" spans="1:6" ht="12.75">
      <c r="A22" s="26"/>
      <c r="B22" s="3"/>
      <c r="C22" s="3"/>
      <c r="D22" s="3"/>
      <c r="E22" s="3"/>
      <c r="F22" s="2"/>
    </row>
    <row r="23" spans="1:6" s="26" customFormat="1" ht="12.75">
      <c r="A23" s="26" t="s">
        <v>182</v>
      </c>
      <c r="B23" s="3">
        <v>0</v>
      </c>
      <c r="C23" s="3">
        <v>0</v>
      </c>
      <c r="D23" s="3">
        <v>0</v>
      </c>
      <c r="E23" s="3">
        <v>-5100</v>
      </c>
      <c r="F23" s="2">
        <f>SUM(B23:E23)</f>
        <v>-5100</v>
      </c>
    </row>
    <row r="24" spans="1:6" s="26" customFormat="1" ht="12.75">
      <c r="A24" s="40"/>
      <c r="B24" s="3"/>
      <c r="C24" s="3"/>
      <c r="D24" s="3"/>
      <c r="E24" s="3"/>
      <c r="F24" s="2"/>
    </row>
    <row r="25" spans="1:6" s="26" customFormat="1" ht="12.75">
      <c r="A25" s="141" t="s">
        <v>202</v>
      </c>
      <c r="B25" s="3">
        <v>0</v>
      </c>
      <c r="C25" s="3">
        <v>0</v>
      </c>
      <c r="D25" s="3">
        <v>0</v>
      </c>
      <c r="E25" s="3">
        <f>+'IS'!F34</f>
        <v>6501</v>
      </c>
      <c r="F25" s="2">
        <f>SUM(B25:E25)</f>
        <v>6501</v>
      </c>
    </row>
    <row r="26" spans="1:6" ht="12.75">
      <c r="A26" s="26"/>
      <c r="B26" s="3"/>
      <c r="C26" s="3"/>
      <c r="D26" s="3"/>
      <c r="E26" s="3"/>
      <c r="F26" s="3"/>
    </row>
    <row r="27" spans="1:8" ht="13.5" thickBot="1">
      <c r="A27" s="40" t="s">
        <v>290</v>
      </c>
      <c r="B27" s="29">
        <f>SUM(B19:B26)</f>
        <v>60250</v>
      </c>
      <c r="C27" s="29">
        <f>SUM(C19:C26)</f>
        <v>352</v>
      </c>
      <c r="D27" s="29">
        <f>SUM(D19:D26)</f>
        <v>-187</v>
      </c>
      <c r="E27" s="29">
        <f>SUM(E19:E26)</f>
        <v>35892</v>
      </c>
      <c r="F27" s="29">
        <f>SUM(F19:F26)</f>
        <v>96307</v>
      </c>
      <c r="H27" s="147">
        <f>+F27-'BS'!B35</f>
        <v>0</v>
      </c>
    </row>
    <row r="28" spans="1:6" ht="13.5" thickTop="1">
      <c r="A28" s="26"/>
      <c r="B28" s="3"/>
      <c r="C28" s="3"/>
      <c r="D28" s="3"/>
      <c r="E28" s="3"/>
      <c r="F28" s="3"/>
    </row>
    <row r="29" spans="1:6" ht="12.75">
      <c r="A29" s="26"/>
      <c r="B29" s="3"/>
      <c r="C29" s="3"/>
      <c r="D29" s="3"/>
      <c r="E29" s="3"/>
      <c r="F29" s="3"/>
    </row>
    <row r="30" spans="1:6" ht="12.75">
      <c r="A30" s="40"/>
      <c r="B30" s="26"/>
      <c r="C30" s="26"/>
      <c r="D30" s="26"/>
      <c r="E30" s="26"/>
      <c r="F30" s="26"/>
    </row>
    <row r="31" spans="1:6" ht="12.75">
      <c r="A31" s="40" t="s">
        <v>171</v>
      </c>
      <c r="B31" s="3"/>
      <c r="C31" s="3"/>
      <c r="D31" s="3"/>
      <c r="E31" s="3"/>
      <c r="F31" s="2"/>
    </row>
    <row r="32" spans="1:6" ht="12.75">
      <c r="A32" s="39" t="s">
        <v>239</v>
      </c>
      <c r="B32" s="3">
        <v>60250</v>
      </c>
      <c r="C32" s="3">
        <v>303</v>
      </c>
      <c r="D32" s="3">
        <v>-311</v>
      </c>
      <c r="E32" s="3">
        <v>32133</v>
      </c>
      <c r="F32" s="2">
        <f>SUM(B32:E32)</f>
        <v>92375</v>
      </c>
    </row>
    <row r="33" spans="1:6" ht="12.75">
      <c r="A33" s="39" t="s">
        <v>264</v>
      </c>
      <c r="B33" s="28">
        <v>0</v>
      </c>
      <c r="C33" s="28">
        <v>0</v>
      </c>
      <c r="D33" s="28">
        <v>0</v>
      </c>
      <c r="E33" s="28">
        <v>3851</v>
      </c>
      <c r="F33" s="28">
        <f>SUM(B33:E33)</f>
        <v>3851</v>
      </c>
    </row>
    <row r="34" spans="1:6" ht="12.75">
      <c r="A34" s="40" t="s">
        <v>241</v>
      </c>
      <c r="B34" s="3">
        <f>SUM(B32:B33)</f>
        <v>60250</v>
      </c>
      <c r="C34" s="3">
        <f>SUM(C32:C33)</f>
        <v>303</v>
      </c>
      <c r="D34" s="3">
        <f>SUM(D32:D33)</f>
        <v>-311</v>
      </c>
      <c r="E34" s="3">
        <f>SUM(E32:E33)</f>
        <v>35984</v>
      </c>
      <c r="F34" s="3">
        <f>SUM(F32:F33)</f>
        <v>96226</v>
      </c>
    </row>
    <row r="35" spans="1:6" ht="12.75">
      <c r="A35" s="40"/>
      <c r="B35" s="3"/>
      <c r="C35" s="3"/>
      <c r="D35" s="3"/>
      <c r="E35" s="3"/>
      <c r="F35" s="2"/>
    </row>
    <row r="36" spans="1:6" s="26" customFormat="1" ht="12.75">
      <c r="A36" s="26" t="s">
        <v>182</v>
      </c>
      <c r="B36" s="3">
        <v>0</v>
      </c>
      <c r="C36" s="3">
        <v>0</v>
      </c>
      <c r="D36" s="3">
        <v>0</v>
      </c>
      <c r="E36" s="3">
        <v>-6000</v>
      </c>
      <c r="F36" s="2">
        <f>SUM(B36:E36)</f>
        <v>-6000</v>
      </c>
    </row>
    <row r="37" spans="1:6" s="26" customFormat="1" ht="12.75">
      <c r="A37" s="40"/>
      <c r="B37" s="3"/>
      <c r="C37" s="3"/>
      <c r="D37" s="3"/>
      <c r="E37" s="3"/>
      <c r="F37" s="2"/>
    </row>
    <row r="38" spans="1:6" ht="12.75">
      <c r="A38" s="141" t="s">
        <v>202</v>
      </c>
      <c r="B38" s="3">
        <v>0</v>
      </c>
      <c r="C38" s="3">
        <v>0</v>
      </c>
      <c r="D38" s="3">
        <v>0</v>
      </c>
      <c r="E38" s="3">
        <f>+'IS'!H34</f>
        <v>5038</v>
      </c>
      <c r="F38" s="2">
        <f>SUM(B38:E38)</f>
        <v>5038</v>
      </c>
    </row>
    <row r="39" spans="1:6" ht="12.75">
      <c r="A39" s="26"/>
      <c r="B39" s="3"/>
      <c r="C39" s="3"/>
      <c r="D39" s="3"/>
      <c r="E39" s="3"/>
      <c r="F39" s="3"/>
    </row>
    <row r="40" spans="1:6" ht="13.5" thickBot="1">
      <c r="A40" s="40" t="s">
        <v>291</v>
      </c>
      <c r="B40" s="29">
        <f>SUM(B34:B39)</f>
        <v>60250</v>
      </c>
      <c r="C40" s="29">
        <f>SUM(C34:C39)</f>
        <v>303</v>
      </c>
      <c r="D40" s="29">
        <f>SUM(D34:D39)</f>
        <v>-311</v>
      </c>
      <c r="E40" s="29">
        <f>SUM(E34:E39)</f>
        <v>35022</v>
      </c>
      <c r="F40" s="29">
        <f>SUM(F34:F39)</f>
        <v>95264</v>
      </c>
    </row>
    <row r="41" spans="1:6" ht="13.5" thickTop="1">
      <c r="A41" s="40"/>
      <c r="B41" s="3"/>
      <c r="C41" s="3"/>
      <c r="D41" s="3"/>
      <c r="E41" s="3"/>
      <c r="F41" s="2"/>
    </row>
    <row r="42" spans="2:6" ht="12.75">
      <c r="B42" s="11"/>
      <c r="C42" s="11"/>
      <c r="D42" s="11"/>
      <c r="E42" s="11"/>
      <c r="F42" s="2"/>
    </row>
    <row r="43" spans="2:6" ht="12.75">
      <c r="B43" s="11"/>
      <c r="C43" s="11"/>
      <c r="D43" s="11"/>
      <c r="E43" s="11"/>
      <c r="F43" s="11"/>
    </row>
    <row r="44" spans="2:6" ht="12.75">
      <c r="B44" s="11"/>
      <c r="C44" s="11"/>
      <c r="D44" s="11"/>
      <c r="E44" s="11"/>
      <c r="F44" s="11"/>
    </row>
    <row r="45" ht="12.75">
      <c r="A45" s="9"/>
    </row>
    <row r="46" ht="12.75">
      <c r="A46" s="9" t="s">
        <v>27</v>
      </c>
    </row>
    <row r="47" ht="12.75">
      <c r="A47" s="9"/>
    </row>
    <row r="48" spans="1:6" ht="12.75">
      <c r="A48" s="30"/>
      <c r="B48" s="30"/>
      <c r="C48" s="30"/>
      <c r="D48" s="30"/>
      <c r="E48" s="30"/>
      <c r="F48" s="30"/>
    </row>
    <row r="49" ht="12.75">
      <c r="A49" s="9"/>
    </row>
    <row r="50" ht="12.75">
      <c r="A50" s="9"/>
    </row>
    <row r="51" ht="12.75">
      <c r="A51" s="9"/>
    </row>
    <row r="52" ht="12.75">
      <c r="A52" s="9"/>
    </row>
    <row r="53" ht="12.75">
      <c r="G53" s="25"/>
    </row>
  </sheetData>
  <sheetProtection/>
  <printOptions horizontalCentered="1"/>
  <pageMargins left="1" right="1" top="0.5" bottom="0.5" header="0.5" footer="0.5"/>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I66"/>
  <sheetViews>
    <sheetView zoomScale="130" zoomScaleNormal="130" zoomScalePageLayoutView="0" workbookViewId="0" topLeftCell="A1">
      <selection activeCell="C24" sqref="C24"/>
    </sheetView>
  </sheetViews>
  <sheetFormatPr defaultColWidth="9.140625" defaultRowHeight="12.75"/>
  <cols>
    <col min="1" max="1" width="5.421875" style="4" customWidth="1"/>
    <col min="2" max="2" width="45.28125" style="4" customWidth="1"/>
    <col min="3" max="3" width="14.57421875" style="2" bestFit="1" customWidth="1"/>
    <col min="4" max="4" width="1.7109375" style="4" customWidth="1"/>
    <col min="5" max="5" width="14.57421875" style="2" bestFit="1" customWidth="1"/>
    <col min="6" max="16384" width="9.140625" style="4" customWidth="1"/>
  </cols>
  <sheetData>
    <row r="1" spans="1:8" ht="12.75">
      <c r="A1" s="6"/>
      <c r="C1" s="26"/>
      <c r="D1" s="5"/>
      <c r="E1" s="4"/>
      <c r="F1" s="5"/>
      <c r="H1" s="5"/>
    </row>
    <row r="2" spans="1:8" ht="12.75">
      <c r="A2" s="7"/>
      <c r="C2" s="26"/>
      <c r="D2" s="5"/>
      <c r="E2" s="4"/>
      <c r="F2" s="5"/>
      <c r="H2" s="5"/>
    </row>
    <row r="3" spans="1:8" ht="12.75">
      <c r="A3" s="7"/>
      <c r="C3" s="26"/>
      <c r="D3" s="5"/>
      <c r="E3" s="4"/>
      <c r="F3" s="5"/>
      <c r="H3" s="5"/>
    </row>
    <row r="4" spans="1:8" ht="12.75">
      <c r="A4" s="8" t="s">
        <v>292</v>
      </c>
      <c r="C4" s="26"/>
      <c r="D4" s="5"/>
      <c r="E4" s="4"/>
      <c r="F4" s="5"/>
      <c r="H4" s="5"/>
    </row>
    <row r="5" spans="1:8" ht="12.75">
      <c r="A5" s="8" t="s">
        <v>293</v>
      </c>
      <c r="C5" s="26"/>
      <c r="D5" s="5"/>
      <c r="E5" s="4"/>
      <c r="F5" s="5"/>
      <c r="H5" s="5"/>
    </row>
    <row r="6" spans="1:8" ht="12.75">
      <c r="A6" s="8"/>
      <c r="C6" s="26"/>
      <c r="D6" s="5"/>
      <c r="E6" s="4"/>
      <c r="F6" s="5"/>
      <c r="H6" s="5"/>
    </row>
    <row r="7" ht="12.75">
      <c r="A7" s="8" t="s">
        <v>139</v>
      </c>
    </row>
    <row r="8" ht="12.75">
      <c r="A8" s="8" t="s">
        <v>286</v>
      </c>
    </row>
    <row r="9" spans="1:5" ht="12.75">
      <c r="A9" s="8" t="s">
        <v>10</v>
      </c>
      <c r="C9" s="26"/>
      <c r="E9" s="26"/>
    </row>
    <row r="10" spans="1:5" ht="12.75">
      <c r="A10" s="8"/>
      <c r="C10" s="27"/>
      <c r="E10" s="27"/>
    </row>
    <row r="11" spans="1:5" ht="12.75">
      <c r="A11" s="8"/>
      <c r="D11" s="5"/>
      <c r="E11" s="5" t="s">
        <v>19</v>
      </c>
    </row>
    <row r="12" spans="1:5" ht="12.75">
      <c r="A12" s="8"/>
      <c r="C12" s="27" t="s">
        <v>106</v>
      </c>
      <c r="E12" s="5" t="s">
        <v>20</v>
      </c>
    </row>
    <row r="13" spans="1:5" ht="12.75">
      <c r="A13" s="8"/>
      <c r="C13" s="27" t="s">
        <v>107</v>
      </c>
      <c r="E13" s="5" t="s">
        <v>24</v>
      </c>
    </row>
    <row r="14" spans="1:5" ht="12.75">
      <c r="A14" s="8"/>
      <c r="B14" s="8"/>
      <c r="C14" s="80" t="s">
        <v>287</v>
      </c>
      <c r="E14" s="14" t="s">
        <v>288</v>
      </c>
    </row>
    <row r="15" spans="1:5" ht="12.75">
      <c r="A15" s="8"/>
      <c r="C15" s="27" t="s">
        <v>6</v>
      </c>
      <c r="D15" s="27"/>
      <c r="E15" s="27" t="s">
        <v>6</v>
      </c>
    </row>
    <row r="16" spans="1:5" ht="12.75">
      <c r="A16" s="8"/>
      <c r="C16" s="26"/>
      <c r="E16" s="26"/>
    </row>
    <row r="17" spans="1:5" ht="12.75">
      <c r="A17" s="8" t="s">
        <v>36</v>
      </c>
      <c r="C17" s="26"/>
      <c r="E17" s="26"/>
    </row>
    <row r="18" spans="1:9" ht="12.75">
      <c r="A18" s="4" t="s">
        <v>35</v>
      </c>
      <c r="C18" s="2">
        <v>8542</v>
      </c>
      <c r="D18" s="9"/>
      <c r="E18" s="2">
        <v>6449</v>
      </c>
      <c r="G18" s="42"/>
      <c r="H18" s="42"/>
      <c r="I18" s="3"/>
    </row>
    <row r="19" spans="1:9" ht="12.75">
      <c r="A19" s="26" t="s">
        <v>37</v>
      </c>
      <c r="B19" s="26"/>
      <c r="D19" s="2"/>
      <c r="G19" s="42"/>
      <c r="H19" s="42"/>
      <c r="I19" s="3"/>
    </row>
    <row r="20" spans="2:9" s="26" customFormat="1" ht="12.75">
      <c r="B20" s="26" t="s">
        <v>208</v>
      </c>
      <c r="C20" s="2">
        <v>1383</v>
      </c>
      <c r="D20" s="2"/>
      <c r="E20" s="2">
        <v>1388</v>
      </c>
      <c r="G20" s="43"/>
      <c r="H20" s="43"/>
      <c r="I20" s="3"/>
    </row>
    <row r="21" spans="2:9" s="26" customFormat="1" ht="12.75">
      <c r="B21" s="26" t="s">
        <v>298</v>
      </c>
      <c r="C21" s="2">
        <v>0</v>
      </c>
      <c r="D21" s="2"/>
      <c r="E21" s="2">
        <v>-3</v>
      </c>
      <c r="G21" s="43"/>
      <c r="H21" s="43"/>
      <c r="I21" s="3"/>
    </row>
    <row r="22" spans="2:9" s="26" customFormat="1" ht="12.75">
      <c r="B22" s="26" t="s">
        <v>201</v>
      </c>
      <c r="C22" s="2">
        <v>-207</v>
      </c>
      <c r="D22" s="2"/>
      <c r="E22" s="2">
        <v>-201</v>
      </c>
      <c r="G22" s="148"/>
      <c r="H22" s="43"/>
      <c r="I22" s="3"/>
    </row>
    <row r="23" spans="2:9" s="26" customFormat="1" ht="12.75">
      <c r="B23" s="26" t="s">
        <v>305</v>
      </c>
      <c r="C23" s="28">
        <v>276</v>
      </c>
      <c r="D23" s="2"/>
      <c r="E23" s="28">
        <v>36</v>
      </c>
      <c r="G23" s="148"/>
      <c r="H23" s="43"/>
      <c r="I23" s="3"/>
    </row>
    <row r="24" spans="1:9" ht="12.75">
      <c r="A24" s="26" t="s">
        <v>38</v>
      </c>
      <c r="B24" s="26"/>
      <c r="C24" s="2">
        <f>SUM(C18:C23)</f>
        <v>9994</v>
      </c>
      <c r="D24" s="2"/>
      <c r="E24" s="2">
        <f>SUM(E18:E23)</f>
        <v>7669</v>
      </c>
      <c r="G24" s="43"/>
      <c r="H24" s="43"/>
      <c r="I24" s="3"/>
    </row>
    <row r="25" spans="1:9" ht="12.75">
      <c r="A25" s="26" t="s">
        <v>93</v>
      </c>
      <c r="B25" s="26"/>
      <c r="D25" s="2"/>
      <c r="G25" s="43"/>
      <c r="H25" s="43"/>
      <c r="I25" s="3"/>
    </row>
    <row r="26" spans="1:9" s="26" customFormat="1" ht="12.75">
      <c r="A26" s="39" t="s">
        <v>205</v>
      </c>
      <c r="C26" s="2">
        <v>851</v>
      </c>
      <c r="D26" s="2"/>
      <c r="E26" s="2">
        <v>-298</v>
      </c>
      <c r="G26" s="43"/>
      <c r="H26" s="43"/>
      <c r="I26" s="3"/>
    </row>
    <row r="27" spans="1:9" s="26" customFormat="1" ht="12.75">
      <c r="A27" s="39" t="s">
        <v>206</v>
      </c>
      <c r="C27" s="2">
        <v>803</v>
      </c>
      <c r="D27" s="2"/>
      <c r="E27" s="2">
        <v>-814</v>
      </c>
      <c r="G27" s="148"/>
      <c r="H27" s="43"/>
      <c r="I27" s="3"/>
    </row>
    <row r="28" spans="1:9" s="26" customFormat="1" ht="12.75">
      <c r="A28" s="39" t="s">
        <v>207</v>
      </c>
      <c r="C28" s="28">
        <v>-1664</v>
      </c>
      <c r="D28" s="2"/>
      <c r="E28" s="28">
        <v>803</v>
      </c>
      <c r="G28" s="148"/>
      <c r="H28" s="43"/>
      <c r="I28" s="3"/>
    </row>
    <row r="29" spans="1:9" s="26" customFormat="1" ht="12.75">
      <c r="A29" s="26" t="s">
        <v>140</v>
      </c>
      <c r="C29" s="2">
        <f>SUM(C24:C28)</f>
        <v>9984</v>
      </c>
      <c r="D29" s="2"/>
      <c r="E29" s="2">
        <f>SUM(E24:E28)</f>
        <v>7360</v>
      </c>
      <c r="G29" s="43"/>
      <c r="H29" s="43"/>
      <c r="I29" s="3"/>
    </row>
    <row r="30" spans="3:9" s="26" customFormat="1" ht="12.75">
      <c r="C30" s="2"/>
      <c r="D30" s="2"/>
      <c r="E30" s="2"/>
      <c r="G30" s="43"/>
      <c r="H30" s="43"/>
      <c r="I30" s="3"/>
    </row>
    <row r="31" spans="1:9" ht="12.75">
      <c r="A31" s="26" t="s">
        <v>157</v>
      </c>
      <c r="B31" s="26"/>
      <c r="C31" s="3">
        <v>-1374</v>
      </c>
      <c r="D31" s="3"/>
      <c r="E31" s="3">
        <v>-486</v>
      </c>
      <c r="G31" s="43"/>
      <c r="H31" s="43"/>
      <c r="I31" s="3"/>
    </row>
    <row r="32" spans="1:9" ht="12.75">
      <c r="A32" s="26" t="s">
        <v>40</v>
      </c>
      <c r="B32" s="26"/>
      <c r="C32" s="3">
        <v>207</v>
      </c>
      <c r="D32" s="3"/>
      <c r="E32" s="3">
        <v>201</v>
      </c>
      <c r="G32" s="43"/>
      <c r="H32" s="43"/>
      <c r="I32" s="3"/>
    </row>
    <row r="33" spans="1:9" ht="12.75">
      <c r="A33" s="26" t="s">
        <v>141</v>
      </c>
      <c r="B33" s="26"/>
      <c r="C33" s="38">
        <f>SUM(C29:C32)</f>
        <v>8817</v>
      </c>
      <c r="D33" s="2"/>
      <c r="E33" s="38">
        <f>SUM(E29:E32)</f>
        <v>7075</v>
      </c>
      <c r="G33" s="43"/>
      <c r="H33" s="43"/>
      <c r="I33" s="3"/>
    </row>
    <row r="34" spans="1:9" ht="12.75">
      <c r="A34" s="26"/>
      <c r="B34" s="26"/>
      <c r="D34" s="2"/>
      <c r="G34" s="43"/>
      <c r="H34" s="43"/>
      <c r="I34" s="3"/>
    </row>
    <row r="35" spans="1:9" ht="12.75">
      <c r="A35" s="40" t="s">
        <v>39</v>
      </c>
      <c r="B35" s="26"/>
      <c r="D35" s="2"/>
      <c r="G35" s="48"/>
      <c r="H35" s="43"/>
      <c r="I35" s="3"/>
    </row>
    <row r="36" spans="1:9" ht="12.75">
      <c r="A36" s="26" t="s">
        <v>92</v>
      </c>
      <c r="B36" s="26"/>
      <c r="C36" s="2">
        <v>-326</v>
      </c>
      <c r="D36" s="2"/>
      <c r="E36" s="2">
        <v>-1192</v>
      </c>
      <c r="F36" s="69"/>
      <c r="G36" s="43"/>
      <c r="H36" s="43"/>
      <c r="I36" s="3"/>
    </row>
    <row r="37" spans="1:9" ht="12.75">
      <c r="A37" s="26" t="s">
        <v>308</v>
      </c>
      <c r="B37" s="26"/>
      <c r="C37" s="2">
        <v>0</v>
      </c>
      <c r="D37" s="2"/>
      <c r="E37" s="2">
        <v>13</v>
      </c>
      <c r="F37" s="69"/>
      <c r="G37" s="43"/>
      <c r="H37" s="43"/>
      <c r="I37" s="3"/>
    </row>
    <row r="38" spans="1:9" ht="12.75">
      <c r="A38" s="26" t="s">
        <v>309</v>
      </c>
      <c r="B38" s="26"/>
      <c r="C38" s="2">
        <v>173</v>
      </c>
      <c r="D38" s="2"/>
      <c r="E38" s="2">
        <v>0</v>
      </c>
      <c r="F38" s="69"/>
      <c r="G38" s="43"/>
      <c r="H38" s="43"/>
      <c r="I38" s="3"/>
    </row>
    <row r="39" spans="1:9" ht="12.75">
      <c r="A39" s="26" t="s">
        <v>172</v>
      </c>
      <c r="B39" s="26"/>
      <c r="C39" s="38">
        <f>SUM(C36:C38)</f>
        <v>-153</v>
      </c>
      <c r="D39" s="2"/>
      <c r="E39" s="38">
        <f>SUM(E36:E38)</f>
        <v>-1179</v>
      </c>
      <c r="G39" s="43"/>
      <c r="H39" s="43"/>
      <c r="I39" s="3"/>
    </row>
    <row r="40" spans="1:9" ht="12.75">
      <c r="A40" s="40"/>
      <c r="B40" s="26"/>
      <c r="D40" s="2"/>
      <c r="G40" s="43"/>
      <c r="H40" s="43"/>
      <c r="I40" s="3"/>
    </row>
    <row r="41" spans="1:9" ht="12.75">
      <c r="A41" s="40" t="s">
        <v>295</v>
      </c>
      <c r="B41" s="26"/>
      <c r="D41" s="2"/>
      <c r="G41" s="48"/>
      <c r="H41" s="43"/>
      <c r="I41" s="3"/>
    </row>
    <row r="42" spans="1:9" ht="12.75">
      <c r="A42" s="26" t="s">
        <v>296</v>
      </c>
      <c r="B42" s="26"/>
      <c r="C42" s="2">
        <v>-5100</v>
      </c>
      <c r="D42" s="2"/>
      <c r="E42" s="2">
        <v>-6000</v>
      </c>
      <c r="F42" s="69"/>
      <c r="G42" s="43"/>
      <c r="H42" s="43"/>
      <c r="I42" s="3"/>
    </row>
    <row r="43" spans="1:9" ht="12.75">
      <c r="A43" s="26" t="s">
        <v>297</v>
      </c>
      <c r="B43" s="26"/>
      <c r="C43" s="38">
        <f>SUM(C42)</f>
        <v>-5100</v>
      </c>
      <c r="D43" s="2"/>
      <c r="E43" s="38">
        <f>SUM(E42:E42)</f>
        <v>-6000</v>
      </c>
      <c r="G43" s="43"/>
      <c r="H43" s="43"/>
      <c r="I43" s="3"/>
    </row>
    <row r="44" spans="1:9" ht="12.75">
      <c r="A44" s="26"/>
      <c r="B44" s="26"/>
      <c r="C44" s="3"/>
      <c r="D44" s="2"/>
      <c r="E44" s="3"/>
      <c r="G44" s="43"/>
      <c r="H44" s="43"/>
      <c r="I44" s="3"/>
    </row>
    <row r="45" spans="1:9" ht="12.75">
      <c r="A45" s="26" t="s">
        <v>306</v>
      </c>
      <c r="B45" s="26"/>
      <c r="C45" s="3">
        <f>C33+C39+C43</f>
        <v>3564</v>
      </c>
      <c r="D45" s="3"/>
      <c r="E45" s="3">
        <f>E33+E39+E43</f>
        <v>-104</v>
      </c>
      <c r="G45" s="48"/>
      <c r="H45" s="43"/>
      <c r="I45" s="3"/>
    </row>
    <row r="46" spans="1:9" ht="12.75">
      <c r="A46" s="26" t="s">
        <v>41</v>
      </c>
      <c r="B46" s="26"/>
      <c r="C46" s="36">
        <v>19127</v>
      </c>
      <c r="D46" s="2"/>
      <c r="E46" s="36">
        <v>20504</v>
      </c>
      <c r="G46" s="48"/>
      <c r="H46" s="43"/>
      <c r="I46" s="3"/>
    </row>
    <row r="47" spans="1:9" ht="13.5" thickBot="1">
      <c r="A47" s="26" t="s">
        <v>95</v>
      </c>
      <c r="B47" s="26"/>
      <c r="C47" s="29">
        <f>SUM(C45:C46)</f>
        <v>22691</v>
      </c>
      <c r="D47" s="2"/>
      <c r="E47" s="29">
        <f>SUM(E45:E46)</f>
        <v>20400</v>
      </c>
      <c r="G47" s="43"/>
      <c r="H47" s="43"/>
      <c r="I47" s="3"/>
    </row>
    <row r="48" spans="1:9" ht="15" customHeight="1" thickTop="1">
      <c r="A48" s="26"/>
      <c r="B48" s="26"/>
      <c r="C48" s="37"/>
      <c r="D48" s="2"/>
      <c r="E48" s="37"/>
      <c r="G48" s="43"/>
      <c r="H48" s="43"/>
      <c r="I48" s="3"/>
    </row>
    <row r="49" spans="1:9" ht="12.75">
      <c r="A49" s="2" t="s">
        <v>42</v>
      </c>
      <c r="D49" s="23"/>
      <c r="G49" s="48"/>
      <c r="H49" s="43"/>
      <c r="I49" s="3"/>
    </row>
    <row r="50" spans="7:9" ht="12.75">
      <c r="G50" s="48"/>
      <c r="H50" s="43"/>
      <c r="I50" s="3"/>
    </row>
    <row r="51" spans="3:9" ht="13.5" customHeight="1">
      <c r="C51" s="41" t="s">
        <v>6</v>
      </c>
      <c r="E51" s="41" t="s">
        <v>6</v>
      </c>
      <c r="G51" s="43"/>
      <c r="H51" s="43"/>
      <c r="I51" s="3"/>
    </row>
    <row r="52" spans="3:9" ht="5.25" customHeight="1">
      <c r="C52" s="41"/>
      <c r="E52" s="41"/>
      <c r="G52" s="43"/>
      <c r="H52" s="43"/>
      <c r="I52" s="36"/>
    </row>
    <row r="53" spans="2:9" ht="13.5" customHeight="1">
      <c r="B53" s="51" t="s">
        <v>94</v>
      </c>
      <c r="C53" s="2">
        <v>4305</v>
      </c>
      <c r="D53"/>
      <c r="E53" s="2">
        <v>4053</v>
      </c>
      <c r="G53" s="43"/>
      <c r="H53" s="43"/>
      <c r="I53" s="3"/>
    </row>
    <row r="54" spans="2:4" ht="13.5" customHeight="1">
      <c r="B54" s="51" t="s">
        <v>242</v>
      </c>
      <c r="D54"/>
    </row>
    <row r="55" spans="2:5" ht="13.5" customHeight="1">
      <c r="B55" s="52" t="s">
        <v>243</v>
      </c>
      <c r="C55" s="28">
        <v>18386</v>
      </c>
      <c r="E55" s="28">
        <v>16347</v>
      </c>
    </row>
    <row r="56" spans="2:5" ht="13.5" customHeight="1" thickBot="1">
      <c r="B56" s="52"/>
      <c r="C56" s="29">
        <f>SUM(C53:C55)</f>
        <v>22691</v>
      </c>
      <c r="E56" s="29">
        <f>SUM(E53:E55)</f>
        <v>20400</v>
      </c>
    </row>
    <row r="57" ht="13.5" customHeight="1" thickTop="1"/>
    <row r="58" ht="12.75">
      <c r="A58" s="9"/>
    </row>
    <row r="59" spans="3:8" s="9" customFormat="1" ht="12.75">
      <c r="C59" s="2"/>
      <c r="D59" s="10"/>
      <c r="E59" s="2"/>
      <c r="F59" s="10"/>
      <c r="H59" s="10"/>
    </row>
    <row r="60" spans="3:8" s="9" customFormat="1" ht="12.75">
      <c r="C60" s="2"/>
      <c r="D60" s="10"/>
      <c r="E60" s="2"/>
      <c r="F60" s="10"/>
      <c r="H60" s="10"/>
    </row>
    <row r="61" spans="3:8" ht="12.75">
      <c r="C61" s="26"/>
      <c r="D61" s="5"/>
      <c r="E61" s="26"/>
      <c r="F61" s="5"/>
      <c r="H61" s="5"/>
    </row>
    <row r="62" spans="3:8" ht="12.75">
      <c r="C62" s="26"/>
      <c r="D62" s="5"/>
      <c r="E62" s="26"/>
      <c r="F62" s="5"/>
      <c r="H62" s="5"/>
    </row>
    <row r="63" spans="3:8" ht="12.75">
      <c r="C63" s="26"/>
      <c r="D63" s="5"/>
      <c r="E63" s="26"/>
      <c r="F63" s="5"/>
      <c r="H63" s="5"/>
    </row>
    <row r="64" spans="3:8" ht="12.75">
      <c r="C64" s="26"/>
      <c r="D64" s="5"/>
      <c r="E64" s="26"/>
      <c r="F64" s="5"/>
      <c r="H64" s="5"/>
    </row>
    <row r="65" spans="3:8" ht="12.75">
      <c r="C65" s="79">
        <f>+C47-C56</f>
        <v>0</v>
      </c>
      <c r="D65" s="5"/>
      <c r="E65" s="26"/>
      <c r="F65" s="5"/>
      <c r="H65" s="5"/>
    </row>
    <row r="66" spans="3:8" ht="12.75">
      <c r="C66" s="26"/>
      <c r="D66" s="5"/>
      <c r="E66" s="26"/>
      <c r="F66" s="5"/>
      <c r="H66" s="5"/>
    </row>
  </sheetData>
  <sheetProtection/>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Q216"/>
  <sheetViews>
    <sheetView zoomScale="115" zoomScaleNormal="115" zoomScaleSheetLayoutView="100" zoomScalePageLayoutView="0" workbookViewId="0" topLeftCell="A1">
      <selection activeCell="E141" sqref="E141"/>
    </sheetView>
  </sheetViews>
  <sheetFormatPr defaultColWidth="9.140625" defaultRowHeight="12.75"/>
  <cols>
    <col min="1" max="1" width="4.57421875" style="44" customWidth="1"/>
    <col min="2" max="2" width="3.421875" style="26" customWidth="1"/>
    <col min="3" max="3" width="23.00390625" style="26" customWidth="1"/>
    <col min="4" max="4" width="11.28125" style="26" customWidth="1"/>
    <col min="5" max="5" width="12.00390625" style="26" customWidth="1"/>
    <col min="6" max="6" width="3.140625" style="26" customWidth="1"/>
    <col min="7" max="7" width="12.7109375" style="26" customWidth="1"/>
    <col min="8" max="8" width="2.57421875" style="26" customWidth="1"/>
    <col min="9" max="9" width="13.57421875" style="26" customWidth="1"/>
    <col min="10" max="10" width="2.421875" style="26" customWidth="1"/>
    <col min="11" max="11" width="12.421875" style="26" customWidth="1"/>
    <col min="12" max="12" width="2.140625" style="26" customWidth="1"/>
    <col min="13" max="13" width="12.00390625" style="26" customWidth="1"/>
    <col min="14" max="14" width="2.00390625" style="26" customWidth="1"/>
    <col min="15" max="15" width="11.00390625" style="26" customWidth="1"/>
    <col min="16" max="16384" width="9.140625" style="26" customWidth="1"/>
  </cols>
  <sheetData>
    <row r="1" ht="12.75">
      <c r="C1" s="66" t="s">
        <v>33</v>
      </c>
    </row>
    <row r="2" ht="12.75">
      <c r="C2" s="67" t="s">
        <v>34</v>
      </c>
    </row>
    <row r="3" ht="12.75">
      <c r="A3" s="68"/>
    </row>
    <row r="4" ht="12.75">
      <c r="A4" s="44" t="s">
        <v>43</v>
      </c>
    </row>
    <row r="5" ht="6.75" customHeight="1"/>
    <row r="6" ht="12.75">
      <c r="A6" s="44" t="s">
        <v>190</v>
      </c>
    </row>
    <row r="7" ht="3.75" customHeight="1"/>
    <row r="9" spans="1:2" ht="12.75">
      <c r="A9" s="50" t="s">
        <v>44</v>
      </c>
      <c r="B9" s="40" t="s">
        <v>143</v>
      </c>
    </row>
    <row r="11" spans="2:13" ht="12.75">
      <c r="B11" s="152" t="s">
        <v>267</v>
      </c>
      <c r="C11" s="152"/>
      <c r="D11" s="152"/>
      <c r="E11" s="152"/>
      <c r="F11" s="152"/>
      <c r="G11" s="152"/>
      <c r="H11" s="152"/>
      <c r="I11" s="152"/>
      <c r="J11" s="152"/>
      <c r="K11" s="152"/>
      <c r="L11" s="152"/>
      <c r="M11" s="152"/>
    </row>
    <row r="12" spans="2:13" ht="12.75">
      <c r="B12" s="152"/>
      <c r="C12" s="152"/>
      <c r="D12" s="152"/>
      <c r="E12" s="152"/>
      <c r="F12" s="152"/>
      <c r="G12" s="152"/>
      <c r="H12" s="152"/>
      <c r="I12" s="152"/>
      <c r="J12" s="152"/>
      <c r="K12" s="152"/>
      <c r="L12" s="152"/>
      <c r="M12" s="152"/>
    </row>
    <row r="13" spans="2:13" ht="12.75">
      <c r="B13" s="152"/>
      <c r="C13" s="152"/>
      <c r="D13" s="152"/>
      <c r="E13" s="152"/>
      <c r="F13" s="152"/>
      <c r="G13" s="152"/>
      <c r="H13" s="152"/>
      <c r="I13" s="152"/>
      <c r="J13" s="152"/>
      <c r="K13" s="152"/>
      <c r="L13" s="152"/>
      <c r="M13" s="152"/>
    </row>
    <row r="14" spans="2:13" ht="12.75">
      <c r="B14" s="157"/>
      <c r="C14" s="157"/>
      <c r="D14" s="157"/>
      <c r="E14" s="157"/>
      <c r="F14" s="157"/>
      <c r="G14" s="157"/>
      <c r="H14" s="157"/>
      <c r="I14" s="157"/>
      <c r="J14" s="157"/>
      <c r="K14" s="157"/>
      <c r="L14" s="157"/>
      <c r="M14" s="157"/>
    </row>
    <row r="15" spans="2:13" ht="12.75">
      <c r="B15" s="101"/>
      <c r="C15" s="101"/>
      <c r="D15" s="101"/>
      <c r="E15" s="101"/>
      <c r="F15" s="101"/>
      <c r="G15" s="101"/>
      <c r="H15" s="101"/>
      <c r="I15" s="101"/>
      <c r="J15" s="101"/>
      <c r="K15" s="101"/>
      <c r="L15" s="101"/>
      <c r="M15" s="101"/>
    </row>
    <row r="16" spans="2:13" ht="12.75">
      <c r="B16" s="152" t="s">
        <v>244</v>
      </c>
      <c r="C16" s="152"/>
      <c r="D16" s="152"/>
      <c r="E16" s="152"/>
      <c r="F16" s="152"/>
      <c r="G16" s="152"/>
      <c r="H16" s="152"/>
      <c r="I16" s="152"/>
      <c r="J16" s="152"/>
      <c r="K16" s="152"/>
      <c r="L16" s="152"/>
      <c r="M16" s="152"/>
    </row>
    <row r="17" spans="2:13" ht="12.75">
      <c r="B17" s="152"/>
      <c r="C17" s="152"/>
      <c r="D17" s="152"/>
      <c r="E17" s="152"/>
      <c r="F17" s="152"/>
      <c r="G17" s="152"/>
      <c r="H17" s="152"/>
      <c r="I17" s="152"/>
      <c r="J17" s="152"/>
      <c r="K17" s="152"/>
      <c r="L17" s="152"/>
      <c r="M17" s="152"/>
    </row>
    <row r="18" spans="2:13" ht="12.75">
      <c r="B18" s="152"/>
      <c r="C18" s="152"/>
      <c r="D18" s="152"/>
      <c r="E18" s="152"/>
      <c r="F18" s="152"/>
      <c r="G18" s="152"/>
      <c r="H18" s="152"/>
      <c r="I18" s="152"/>
      <c r="J18" s="152"/>
      <c r="K18" s="152"/>
      <c r="L18" s="152"/>
      <c r="M18" s="152"/>
    </row>
    <row r="19" spans="2:13" ht="12.75">
      <c r="B19" s="152"/>
      <c r="C19" s="152"/>
      <c r="D19" s="152"/>
      <c r="E19" s="152"/>
      <c r="F19" s="152"/>
      <c r="G19" s="152"/>
      <c r="H19" s="152"/>
      <c r="I19" s="152"/>
      <c r="J19" s="152"/>
      <c r="K19" s="152"/>
      <c r="L19" s="152"/>
      <c r="M19" s="152"/>
    </row>
    <row r="20" spans="2:13" ht="12.75">
      <c r="B20" s="101"/>
      <c r="C20" s="101"/>
      <c r="D20" s="101"/>
      <c r="E20" s="101"/>
      <c r="F20" s="101"/>
      <c r="G20" s="101"/>
      <c r="H20" s="101"/>
      <c r="I20" s="101"/>
      <c r="J20" s="101"/>
      <c r="K20" s="101"/>
      <c r="L20" s="101"/>
      <c r="M20" s="101"/>
    </row>
    <row r="21" spans="2:13" ht="12.75">
      <c r="B21" s="152" t="s">
        <v>268</v>
      </c>
      <c r="C21" s="152"/>
      <c r="D21" s="152"/>
      <c r="E21" s="152"/>
      <c r="F21" s="152"/>
      <c r="G21" s="152"/>
      <c r="H21" s="152"/>
      <c r="I21" s="152"/>
      <c r="J21" s="152"/>
      <c r="K21" s="152"/>
      <c r="L21" s="152"/>
      <c r="M21" s="152"/>
    </row>
    <row r="22" spans="2:13" ht="12.75">
      <c r="B22" s="152"/>
      <c r="C22" s="152"/>
      <c r="D22" s="152"/>
      <c r="E22" s="152"/>
      <c r="F22" s="152"/>
      <c r="G22" s="152"/>
      <c r="H22" s="152"/>
      <c r="I22" s="152"/>
      <c r="J22" s="152"/>
      <c r="K22" s="152"/>
      <c r="L22" s="152"/>
      <c r="M22" s="152"/>
    </row>
    <row r="23" spans="2:13" ht="12.75">
      <c r="B23" s="152"/>
      <c r="C23" s="152"/>
      <c r="D23" s="152"/>
      <c r="E23" s="152"/>
      <c r="F23" s="152"/>
      <c r="G23" s="152"/>
      <c r="H23" s="152"/>
      <c r="I23" s="152"/>
      <c r="J23" s="152"/>
      <c r="K23" s="152"/>
      <c r="L23" s="152"/>
      <c r="M23" s="152"/>
    </row>
    <row r="24" spans="2:13" ht="12.75">
      <c r="B24" s="157"/>
      <c r="C24" s="157"/>
      <c r="D24" s="157"/>
      <c r="E24" s="157"/>
      <c r="F24" s="157"/>
      <c r="G24" s="157"/>
      <c r="H24" s="157"/>
      <c r="I24" s="157"/>
      <c r="J24" s="157"/>
      <c r="K24" s="157"/>
      <c r="L24" s="157"/>
      <c r="M24" s="157"/>
    </row>
    <row r="25" spans="2:13" ht="12.75">
      <c r="B25" s="157"/>
      <c r="C25" s="157"/>
      <c r="D25" s="157"/>
      <c r="E25" s="157"/>
      <c r="F25" s="157"/>
      <c r="G25" s="157"/>
      <c r="H25" s="157"/>
      <c r="I25" s="157"/>
      <c r="J25" s="157"/>
      <c r="K25" s="157"/>
      <c r="L25" s="157"/>
      <c r="M25" s="157"/>
    </row>
    <row r="26" spans="2:13" ht="12.75">
      <c r="B26" s="157"/>
      <c r="C26" s="157"/>
      <c r="D26" s="157"/>
      <c r="E26" s="157"/>
      <c r="F26" s="157"/>
      <c r="G26" s="157"/>
      <c r="H26" s="157"/>
      <c r="I26" s="157"/>
      <c r="J26" s="157"/>
      <c r="K26" s="157"/>
      <c r="L26" s="157"/>
      <c r="M26" s="157"/>
    </row>
    <row r="27" spans="2:13" ht="12.75">
      <c r="B27" s="101"/>
      <c r="C27" s="101"/>
      <c r="D27" s="101"/>
      <c r="E27" s="101"/>
      <c r="F27" s="101"/>
      <c r="G27" s="101"/>
      <c r="H27" s="101"/>
      <c r="I27" s="101"/>
      <c r="J27" s="101"/>
      <c r="K27" s="101"/>
      <c r="L27" s="101"/>
      <c r="M27" s="101"/>
    </row>
    <row r="28" spans="2:13" ht="12.75" customHeight="1">
      <c r="B28" s="152" t="s">
        <v>209</v>
      </c>
      <c r="C28" s="152"/>
      <c r="D28" s="152"/>
      <c r="E28" s="152"/>
      <c r="F28" s="152"/>
      <c r="G28" s="152"/>
      <c r="H28" s="152"/>
      <c r="I28" s="152"/>
      <c r="J28" s="152"/>
      <c r="K28" s="152"/>
      <c r="L28" s="152"/>
      <c r="M28" s="152"/>
    </row>
    <row r="29" spans="2:13" ht="12.75">
      <c r="B29" s="152"/>
      <c r="C29" s="152"/>
      <c r="D29" s="152"/>
      <c r="E29" s="152"/>
      <c r="F29" s="152"/>
      <c r="G29" s="152"/>
      <c r="H29" s="152"/>
      <c r="I29" s="152"/>
      <c r="J29" s="152"/>
      <c r="K29" s="152"/>
      <c r="L29" s="152"/>
      <c r="M29" s="152"/>
    </row>
    <row r="30" spans="2:13" ht="12.75">
      <c r="B30" s="75"/>
      <c r="C30" s="75"/>
      <c r="D30" s="75"/>
      <c r="E30" s="75"/>
      <c r="F30" s="75"/>
      <c r="G30" s="75"/>
      <c r="H30" s="75"/>
      <c r="I30" s="75"/>
      <c r="J30" s="75"/>
      <c r="K30" s="75"/>
      <c r="L30" s="75"/>
      <c r="M30" s="75"/>
    </row>
    <row r="31" spans="2:17" ht="12.75">
      <c r="B31" s="107" t="s">
        <v>245</v>
      </c>
      <c r="C31" s="86"/>
      <c r="D31" s="86"/>
      <c r="E31" s="86"/>
      <c r="F31" s="86"/>
      <c r="G31" s="86"/>
      <c r="H31" s="86"/>
      <c r="I31" s="86"/>
      <c r="J31" s="86"/>
      <c r="K31" s="100"/>
      <c r="L31" s="86"/>
      <c r="N31" s="86"/>
      <c r="O31" s="86"/>
      <c r="P31" s="43"/>
      <c r="Q31" s="43"/>
    </row>
    <row r="32" spans="2:17" ht="12.75">
      <c r="B32" s="39" t="s">
        <v>269</v>
      </c>
      <c r="C32" s="86"/>
      <c r="D32" s="86"/>
      <c r="E32" s="86"/>
      <c r="F32" s="86"/>
      <c r="G32" s="86"/>
      <c r="H32" s="86"/>
      <c r="I32" s="86"/>
      <c r="J32" s="86"/>
      <c r="K32" s="100"/>
      <c r="L32" s="86"/>
      <c r="N32" s="86"/>
      <c r="O32" s="86"/>
      <c r="P32" s="43"/>
      <c r="Q32" s="43"/>
    </row>
    <row r="33" spans="2:17" ht="12.75">
      <c r="B33" s="39"/>
      <c r="C33" s="86"/>
      <c r="D33" s="86"/>
      <c r="E33" s="86"/>
      <c r="F33" s="86"/>
      <c r="G33" s="86"/>
      <c r="H33" s="86"/>
      <c r="I33" s="86"/>
      <c r="J33" s="86"/>
      <c r="K33" s="100"/>
      <c r="L33" s="86"/>
      <c r="N33" s="86"/>
      <c r="O33" s="86"/>
      <c r="P33" s="43"/>
      <c r="Q33" s="43"/>
    </row>
    <row r="34" spans="2:17" ht="12.75">
      <c r="B34" s="107" t="s">
        <v>210</v>
      </c>
      <c r="C34" s="86"/>
      <c r="D34" s="86"/>
      <c r="E34" s="86"/>
      <c r="F34" s="86"/>
      <c r="G34" s="86"/>
      <c r="H34" s="86"/>
      <c r="I34" s="86"/>
      <c r="J34" s="86"/>
      <c r="K34" s="100"/>
      <c r="L34" s="86"/>
      <c r="N34" s="86"/>
      <c r="O34" s="86"/>
      <c r="P34" s="43"/>
      <c r="Q34" s="43"/>
    </row>
    <row r="35" spans="2:17" ht="12.75">
      <c r="B35" s="39" t="s">
        <v>213</v>
      </c>
      <c r="C35" s="86"/>
      <c r="D35" s="86"/>
      <c r="E35" s="86"/>
      <c r="F35" s="86"/>
      <c r="G35" s="86"/>
      <c r="H35" s="86"/>
      <c r="I35" s="86"/>
      <c r="J35" s="86"/>
      <c r="K35" s="100"/>
      <c r="L35" s="86"/>
      <c r="N35" s="86"/>
      <c r="O35" s="86"/>
      <c r="P35" s="43"/>
      <c r="Q35" s="43"/>
    </row>
    <row r="36" spans="2:17" ht="12.75">
      <c r="B36" s="39" t="s">
        <v>214</v>
      </c>
      <c r="C36" s="86"/>
      <c r="D36" s="86"/>
      <c r="E36" s="86"/>
      <c r="F36" s="86"/>
      <c r="G36" s="86"/>
      <c r="H36" s="86"/>
      <c r="I36" s="86"/>
      <c r="J36" s="86"/>
      <c r="K36" s="100"/>
      <c r="L36" s="86"/>
      <c r="N36" s="86"/>
      <c r="O36" s="86"/>
      <c r="P36" s="43"/>
      <c r="Q36" s="43"/>
    </row>
    <row r="37" spans="2:17" ht="12.75">
      <c r="B37" s="39" t="s">
        <v>215</v>
      </c>
      <c r="C37" s="86"/>
      <c r="D37" s="86"/>
      <c r="E37" s="86"/>
      <c r="F37" s="86"/>
      <c r="G37" s="86"/>
      <c r="H37" s="86"/>
      <c r="I37" s="86"/>
      <c r="J37" s="86"/>
      <c r="K37" s="100"/>
      <c r="L37" s="86"/>
      <c r="N37" s="86"/>
      <c r="O37" s="86"/>
      <c r="P37" s="43"/>
      <c r="Q37" s="43"/>
    </row>
    <row r="38" spans="2:17" ht="12.75">
      <c r="B38" s="39" t="s">
        <v>216</v>
      </c>
      <c r="C38" s="86"/>
      <c r="D38" s="86"/>
      <c r="E38" s="86"/>
      <c r="F38" s="86"/>
      <c r="G38" s="86"/>
      <c r="H38" s="86"/>
      <c r="I38" s="86"/>
      <c r="J38" s="86"/>
      <c r="K38" s="100"/>
      <c r="L38" s="86"/>
      <c r="N38" s="86"/>
      <c r="O38" s="86"/>
      <c r="P38" s="43"/>
      <c r="Q38" s="43"/>
    </row>
    <row r="39" spans="2:17" ht="12.75">
      <c r="B39" s="39" t="s">
        <v>246</v>
      </c>
      <c r="C39" s="86"/>
      <c r="D39" s="86"/>
      <c r="E39" s="86"/>
      <c r="F39" s="86"/>
      <c r="G39" s="86"/>
      <c r="H39" s="86"/>
      <c r="I39" s="86"/>
      <c r="J39" s="86"/>
      <c r="K39" s="100"/>
      <c r="L39" s="86"/>
      <c r="N39" s="86"/>
      <c r="O39" s="86"/>
      <c r="P39" s="43"/>
      <c r="Q39" s="43"/>
    </row>
    <row r="40" spans="2:17" ht="12.75">
      <c r="B40" s="39" t="s">
        <v>247</v>
      </c>
      <c r="C40" s="86"/>
      <c r="D40" s="86"/>
      <c r="E40" s="86"/>
      <c r="F40" s="86"/>
      <c r="G40" s="86"/>
      <c r="H40" s="86"/>
      <c r="I40" s="86"/>
      <c r="J40" s="86"/>
      <c r="K40" s="100"/>
      <c r="L40" s="86"/>
      <c r="N40" s="86"/>
      <c r="O40" s="86"/>
      <c r="P40" s="43"/>
      <c r="Q40" s="43"/>
    </row>
    <row r="41" spans="2:17" ht="12.75">
      <c r="B41" s="39" t="s">
        <v>248</v>
      </c>
      <c r="C41" s="86"/>
      <c r="D41" s="86"/>
      <c r="E41" s="86"/>
      <c r="F41" s="86"/>
      <c r="G41" s="86"/>
      <c r="H41" s="86"/>
      <c r="I41" s="86"/>
      <c r="J41" s="86"/>
      <c r="K41" s="100"/>
      <c r="L41" s="86"/>
      <c r="N41" s="86"/>
      <c r="O41" s="86"/>
      <c r="P41" s="43"/>
      <c r="Q41" s="43"/>
    </row>
    <row r="42" spans="2:17" ht="12.75">
      <c r="B42" s="39" t="s">
        <v>304</v>
      </c>
      <c r="C42" s="86"/>
      <c r="D42" s="86"/>
      <c r="E42" s="86"/>
      <c r="F42" s="86"/>
      <c r="G42" s="86"/>
      <c r="H42" s="86"/>
      <c r="I42" s="86"/>
      <c r="J42" s="86"/>
      <c r="K42" s="100"/>
      <c r="L42" s="86"/>
      <c r="N42" s="86"/>
      <c r="O42" s="86"/>
      <c r="P42" s="43"/>
      <c r="Q42" s="43"/>
    </row>
    <row r="43" spans="2:17" ht="12.75">
      <c r="B43" s="39" t="s">
        <v>217</v>
      </c>
      <c r="C43" s="86"/>
      <c r="D43" s="86"/>
      <c r="E43" s="86"/>
      <c r="F43" s="86"/>
      <c r="G43" s="86"/>
      <c r="H43" s="86"/>
      <c r="I43" s="86"/>
      <c r="J43" s="86"/>
      <c r="K43" s="100"/>
      <c r="L43" s="86"/>
      <c r="N43" s="86"/>
      <c r="O43" s="86"/>
      <c r="P43" s="43"/>
      <c r="Q43" s="43"/>
    </row>
    <row r="44" spans="2:17" ht="12.75">
      <c r="B44" s="39" t="s">
        <v>218</v>
      </c>
      <c r="C44" s="86"/>
      <c r="D44" s="86"/>
      <c r="E44" s="86"/>
      <c r="F44" s="86"/>
      <c r="G44" s="86"/>
      <c r="H44" s="86"/>
      <c r="I44" s="86"/>
      <c r="J44" s="86"/>
      <c r="K44" s="100"/>
      <c r="L44" s="86"/>
      <c r="N44" s="86"/>
      <c r="O44" s="86"/>
      <c r="P44" s="43"/>
      <c r="Q44" s="43"/>
    </row>
    <row r="45" spans="2:17" ht="12" customHeight="1">
      <c r="B45" s="39"/>
      <c r="C45" s="86"/>
      <c r="D45" s="86"/>
      <c r="E45" s="86"/>
      <c r="F45" s="86"/>
      <c r="G45" s="86"/>
      <c r="H45" s="86"/>
      <c r="I45" s="86"/>
      <c r="J45" s="86"/>
      <c r="K45" s="100"/>
      <c r="L45" s="86"/>
      <c r="N45" s="86"/>
      <c r="O45" s="86"/>
      <c r="P45" s="43"/>
      <c r="Q45" s="43"/>
    </row>
    <row r="46" spans="2:17" ht="12.75">
      <c r="B46" s="107" t="s">
        <v>211</v>
      </c>
      <c r="C46" s="86"/>
      <c r="D46" s="86"/>
      <c r="E46" s="86"/>
      <c r="F46" s="86"/>
      <c r="G46" s="86"/>
      <c r="H46" s="86"/>
      <c r="I46" s="86"/>
      <c r="J46" s="86"/>
      <c r="K46" s="100"/>
      <c r="L46" s="86"/>
      <c r="N46" s="86"/>
      <c r="O46" s="86"/>
      <c r="P46" s="43"/>
      <c r="Q46" s="43"/>
    </row>
    <row r="47" spans="2:17" ht="12.75">
      <c r="B47" s="39" t="s">
        <v>212</v>
      </c>
      <c r="C47" s="86"/>
      <c r="D47" s="86"/>
      <c r="E47" s="86"/>
      <c r="F47" s="86"/>
      <c r="G47" s="86"/>
      <c r="H47" s="86"/>
      <c r="I47" s="86"/>
      <c r="J47" s="86"/>
      <c r="K47" s="100"/>
      <c r="L47" s="86"/>
      <c r="N47" s="86"/>
      <c r="O47" s="86"/>
      <c r="P47" s="43"/>
      <c r="Q47" s="43"/>
    </row>
    <row r="48" spans="2:17" ht="12" customHeight="1">
      <c r="B48" s="39"/>
      <c r="C48" s="86"/>
      <c r="D48" s="86"/>
      <c r="E48" s="86"/>
      <c r="F48" s="86"/>
      <c r="G48" s="86"/>
      <c r="H48" s="86"/>
      <c r="I48" s="86"/>
      <c r="J48" s="86"/>
      <c r="K48" s="100"/>
      <c r="L48" s="86"/>
      <c r="N48" s="86"/>
      <c r="O48" s="86"/>
      <c r="P48" s="43"/>
      <c r="Q48" s="43"/>
    </row>
    <row r="49" spans="2:17" ht="12.75">
      <c r="B49" s="107" t="s">
        <v>249</v>
      </c>
      <c r="C49" s="86"/>
      <c r="D49" s="86"/>
      <c r="E49" s="86"/>
      <c r="F49" s="86"/>
      <c r="G49" s="86"/>
      <c r="H49" s="86"/>
      <c r="I49" s="86"/>
      <c r="J49" s="86"/>
      <c r="K49" s="100"/>
      <c r="L49" s="86"/>
      <c r="N49" s="86"/>
      <c r="O49" s="86"/>
      <c r="P49" s="43"/>
      <c r="Q49" s="43"/>
    </row>
    <row r="50" spans="2:17" ht="12.75">
      <c r="B50" s="39" t="s">
        <v>251</v>
      </c>
      <c r="C50" s="86"/>
      <c r="D50" s="86"/>
      <c r="E50" s="86"/>
      <c r="F50" s="86"/>
      <c r="G50" s="86"/>
      <c r="H50" s="86"/>
      <c r="I50" s="86"/>
      <c r="J50" s="86"/>
      <c r="K50" s="100"/>
      <c r="L50" s="86"/>
      <c r="N50" s="86"/>
      <c r="O50" s="86"/>
      <c r="P50" s="43"/>
      <c r="Q50" s="43"/>
    </row>
    <row r="51" spans="2:17" ht="12.75">
      <c r="B51" s="39" t="s">
        <v>250</v>
      </c>
      <c r="C51" s="86"/>
      <c r="D51" s="86"/>
      <c r="E51" s="86"/>
      <c r="F51" s="86"/>
      <c r="G51" s="86"/>
      <c r="H51" s="86"/>
      <c r="I51" s="86"/>
      <c r="J51" s="86"/>
      <c r="K51" s="100"/>
      <c r="L51" s="86"/>
      <c r="N51" s="86"/>
      <c r="O51" s="86"/>
      <c r="P51" s="43"/>
      <c r="Q51" s="43"/>
    </row>
    <row r="52" spans="2:17" ht="12.75">
      <c r="B52" s="39"/>
      <c r="C52" s="86"/>
      <c r="D52" s="86"/>
      <c r="E52" s="86"/>
      <c r="F52" s="86"/>
      <c r="G52" s="86"/>
      <c r="H52" s="86"/>
      <c r="I52" s="86"/>
      <c r="J52" s="86"/>
      <c r="K52" s="100"/>
      <c r="L52" s="86"/>
      <c r="N52" s="86"/>
      <c r="O52" s="86"/>
      <c r="P52" s="43"/>
      <c r="Q52" s="43"/>
    </row>
    <row r="53" spans="1:8" ht="12.75">
      <c r="A53" s="50" t="s">
        <v>45</v>
      </c>
      <c r="B53" s="40" t="s">
        <v>252</v>
      </c>
      <c r="H53" s="79"/>
    </row>
    <row r="55" spans="2:13" ht="12.75">
      <c r="B55" s="158" t="s">
        <v>253</v>
      </c>
      <c r="C55" s="160"/>
      <c r="D55" s="160"/>
      <c r="E55" s="160"/>
      <c r="F55" s="160"/>
      <c r="G55" s="160"/>
      <c r="H55" s="160"/>
      <c r="I55" s="160"/>
      <c r="J55" s="160"/>
      <c r="K55" s="160"/>
      <c r="L55" s="160"/>
      <c r="M55" s="160"/>
    </row>
    <row r="56" spans="2:13" ht="12.75">
      <c r="B56" s="160"/>
      <c r="C56" s="160"/>
      <c r="D56" s="160"/>
      <c r="E56" s="160"/>
      <c r="F56" s="160"/>
      <c r="G56" s="160"/>
      <c r="H56" s="160"/>
      <c r="I56" s="160"/>
      <c r="J56" s="160"/>
      <c r="K56" s="160"/>
      <c r="L56" s="160"/>
      <c r="M56" s="160"/>
    </row>
    <row r="58" spans="2:3" ht="12.75">
      <c r="B58" s="39" t="s">
        <v>226</v>
      </c>
      <c r="C58" s="26" t="s">
        <v>2</v>
      </c>
    </row>
    <row r="60" spans="2:13" ht="12.75" customHeight="1">
      <c r="B60" s="76"/>
      <c r="C60" s="151" t="s">
        <v>270</v>
      </c>
      <c r="D60" s="151"/>
      <c r="E60" s="151"/>
      <c r="F60" s="151"/>
      <c r="G60" s="151"/>
      <c r="H60" s="151"/>
      <c r="I60" s="151"/>
      <c r="J60" s="151"/>
      <c r="K60" s="151"/>
      <c r="L60" s="151"/>
      <c r="M60" s="151"/>
    </row>
    <row r="61" spans="2:13" ht="12.75" customHeight="1">
      <c r="B61" s="133"/>
      <c r="C61" s="151"/>
      <c r="D61" s="151"/>
      <c r="E61" s="151"/>
      <c r="F61" s="151"/>
      <c r="G61" s="151"/>
      <c r="H61" s="151"/>
      <c r="I61" s="151"/>
      <c r="J61" s="151"/>
      <c r="K61" s="151"/>
      <c r="L61" s="151"/>
      <c r="M61" s="151"/>
    </row>
    <row r="62" spans="2:13" ht="12.75" customHeight="1">
      <c r="B62" s="133"/>
      <c r="C62" s="133"/>
      <c r="D62" s="133"/>
      <c r="E62" s="133"/>
      <c r="F62" s="133"/>
      <c r="G62" s="133"/>
      <c r="H62" s="133"/>
      <c r="I62" s="133"/>
      <c r="J62" s="133"/>
      <c r="K62" s="133"/>
      <c r="L62" s="133"/>
      <c r="M62" s="133"/>
    </row>
    <row r="63" spans="2:13" ht="12.75" customHeight="1">
      <c r="B63" s="76"/>
      <c r="C63" s="151" t="s">
        <v>271</v>
      </c>
      <c r="D63" s="151"/>
      <c r="E63" s="151"/>
      <c r="F63" s="151"/>
      <c r="G63" s="151"/>
      <c r="H63" s="151"/>
      <c r="I63" s="151"/>
      <c r="J63" s="151"/>
      <c r="K63" s="151"/>
      <c r="L63" s="151"/>
      <c r="M63" s="151"/>
    </row>
    <row r="64" spans="2:13" ht="13.5" customHeight="1">
      <c r="B64" s="133"/>
      <c r="C64" s="151"/>
      <c r="D64" s="151"/>
      <c r="E64" s="151"/>
      <c r="F64" s="151"/>
      <c r="G64" s="151"/>
      <c r="H64" s="151"/>
      <c r="I64" s="151"/>
      <c r="J64" s="151"/>
      <c r="K64" s="151"/>
      <c r="L64" s="151"/>
      <c r="M64" s="151"/>
    </row>
    <row r="65" spans="2:13" ht="13.5" customHeight="1">
      <c r="B65" s="134"/>
      <c r="C65" s="134"/>
      <c r="D65" s="134"/>
      <c r="E65" s="134"/>
      <c r="F65" s="134"/>
      <c r="G65" s="134"/>
      <c r="H65" s="134"/>
      <c r="I65" s="134"/>
      <c r="J65" s="134"/>
      <c r="K65" s="134"/>
      <c r="L65" s="134"/>
      <c r="M65" s="134"/>
    </row>
    <row r="66" spans="2:13" ht="13.5" customHeight="1">
      <c r="B66" s="151" t="s">
        <v>229</v>
      </c>
      <c r="C66" s="151"/>
      <c r="D66" s="151"/>
      <c r="E66" s="151"/>
      <c r="F66" s="151"/>
      <c r="G66" s="151"/>
      <c r="H66" s="151"/>
      <c r="I66" s="151"/>
      <c r="J66" s="151"/>
      <c r="K66" s="151"/>
      <c r="L66" s="151"/>
      <c r="M66" s="151"/>
    </row>
    <row r="67" spans="2:13" ht="13.5" customHeight="1">
      <c r="B67" s="134"/>
      <c r="C67" s="134"/>
      <c r="D67" s="134"/>
      <c r="E67" s="134"/>
      <c r="F67" s="134"/>
      <c r="G67" s="134"/>
      <c r="H67" s="134"/>
      <c r="I67" s="134"/>
      <c r="J67" s="134"/>
      <c r="K67" s="134"/>
      <c r="L67" s="134"/>
      <c r="M67" s="134"/>
    </row>
    <row r="68" spans="2:13" ht="13.5" customHeight="1">
      <c r="B68" s="134"/>
      <c r="C68" s="134"/>
      <c r="D68" s="134"/>
      <c r="E68" s="134"/>
      <c r="F68" s="134"/>
      <c r="G68" s="135" t="s">
        <v>188</v>
      </c>
      <c r="H68" s="134"/>
      <c r="I68" s="135" t="s">
        <v>288</v>
      </c>
      <c r="J68" s="134"/>
      <c r="K68" s="135" t="s">
        <v>187</v>
      </c>
      <c r="L68" s="134"/>
      <c r="M68" s="134"/>
    </row>
    <row r="69" spans="2:13" ht="13.5" customHeight="1">
      <c r="B69" s="134"/>
      <c r="C69" s="134"/>
      <c r="D69" s="134"/>
      <c r="E69" s="135" t="s">
        <v>231</v>
      </c>
      <c r="F69" s="134"/>
      <c r="G69" s="135" t="s">
        <v>6</v>
      </c>
      <c r="H69" s="134"/>
      <c r="I69" s="135" t="s">
        <v>6</v>
      </c>
      <c r="J69" s="134"/>
      <c r="K69" s="135" t="s">
        <v>6</v>
      </c>
      <c r="L69" s="134"/>
      <c r="M69" s="134"/>
    </row>
    <row r="70" spans="2:13" ht="13.5" customHeight="1">
      <c r="B70" s="153" t="s">
        <v>230</v>
      </c>
      <c r="C70" s="153"/>
      <c r="D70" s="153"/>
      <c r="E70" s="151"/>
      <c r="F70" s="151"/>
      <c r="G70" s="151"/>
      <c r="H70" s="151"/>
      <c r="I70" s="151"/>
      <c r="J70" s="151"/>
      <c r="K70" s="151"/>
      <c r="L70" s="151"/>
      <c r="M70" s="151"/>
    </row>
    <row r="71" spans="2:13" ht="13.5" customHeight="1">
      <c r="B71" s="151" t="s">
        <v>232</v>
      </c>
      <c r="C71" s="151"/>
      <c r="D71" s="151"/>
      <c r="E71" s="135" t="s">
        <v>233</v>
      </c>
      <c r="F71" s="134"/>
      <c r="G71" s="139">
        <v>3851</v>
      </c>
      <c r="H71" s="139"/>
      <c r="I71" s="139">
        <v>3851</v>
      </c>
      <c r="J71" s="139"/>
      <c r="K71" s="139">
        <v>3851</v>
      </c>
      <c r="L71" s="134"/>
      <c r="M71" s="134"/>
    </row>
    <row r="72" spans="2:13" ht="13.5" customHeight="1" thickBot="1">
      <c r="B72" s="151" t="s">
        <v>234</v>
      </c>
      <c r="C72" s="151"/>
      <c r="D72" s="151"/>
      <c r="E72" s="136" t="s">
        <v>254</v>
      </c>
      <c r="F72" s="134"/>
      <c r="G72" s="138">
        <f>SUM(G71)</f>
        <v>3851</v>
      </c>
      <c r="H72" s="134"/>
      <c r="I72" s="138">
        <f>SUM(I71)</f>
        <v>3851</v>
      </c>
      <c r="J72" s="134"/>
      <c r="K72" s="138">
        <f>SUM(K71)</f>
        <v>3851</v>
      </c>
      <c r="L72" s="134"/>
      <c r="M72" s="134"/>
    </row>
    <row r="73" spans="2:13" ht="13.5" customHeight="1" thickTop="1">
      <c r="B73" s="134"/>
      <c r="C73" s="134"/>
      <c r="D73" s="134"/>
      <c r="E73" s="134"/>
      <c r="F73" s="134"/>
      <c r="G73" s="134"/>
      <c r="H73" s="134"/>
      <c r="I73" s="134"/>
      <c r="J73" s="134"/>
      <c r="K73" s="134"/>
      <c r="L73" s="134"/>
      <c r="M73" s="134"/>
    </row>
    <row r="74" spans="1:2" ht="12.75">
      <c r="A74" s="50" t="s">
        <v>47</v>
      </c>
      <c r="B74" s="40" t="s">
        <v>46</v>
      </c>
    </row>
    <row r="76" spans="2:13" ht="12.75" customHeight="1">
      <c r="B76" s="158" t="s">
        <v>191</v>
      </c>
      <c r="C76" s="158"/>
      <c r="D76" s="158"/>
      <c r="E76" s="158"/>
      <c r="F76" s="158"/>
      <c r="G76" s="158"/>
      <c r="H76" s="158"/>
      <c r="I76" s="158"/>
      <c r="J76" s="158"/>
      <c r="K76" s="158"/>
      <c r="L76" s="158"/>
      <c r="M76" s="158"/>
    </row>
    <row r="77" spans="2:13" ht="12.75" customHeight="1">
      <c r="B77" s="75"/>
      <c r="C77" s="75"/>
      <c r="D77" s="75"/>
      <c r="E77" s="75"/>
      <c r="F77" s="75"/>
      <c r="G77" s="75"/>
      <c r="H77" s="75"/>
      <c r="I77" s="75"/>
      <c r="J77" s="75"/>
      <c r="K77" s="75"/>
      <c r="L77" s="75"/>
      <c r="M77" s="75"/>
    </row>
    <row r="78" spans="1:2" ht="12.75">
      <c r="A78" s="50" t="s">
        <v>50</v>
      </c>
      <c r="B78" s="40" t="s">
        <v>48</v>
      </c>
    </row>
    <row r="79" spans="1:2" ht="12.75">
      <c r="A79" s="50"/>
      <c r="B79" s="40"/>
    </row>
    <row r="80" spans="1:15" ht="12.75">
      <c r="A80" s="50"/>
      <c r="B80" s="26" t="s">
        <v>49</v>
      </c>
      <c r="O80" s="44"/>
    </row>
    <row r="81" spans="2:11" ht="14.25" customHeight="1">
      <c r="B81" s="75"/>
      <c r="C81" s="75"/>
      <c r="D81" s="75"/>
      <c r="E81" s="75"/>
      <c r="F81" s="75"/>
      <c r="G81" s="75"/>
      <c r="H81" s="75"/>
      <c r="I81" s="75"/>
      <c r="J81" s="75"/>
      <c r="K81" s="75"/>
    </row>
    <row r="82" spans="1:2" ht="12.75">
      <c r="A82" s="50" t="s">
        <v>52</v>
      </c>
      <c r="B82" s="40" t="s">
        <v>51</v>
      </c>
    </row>
    <row r="84" spans="2:13" ht="12.75" customHeight="1">
      <c r="B84" s="152" t="s">
        <v>159</v>
      </c>
      <c r="C84" s="152"/>
      <c r="D84" s="152"/>
      <c r="E84" s="152"/>
      <c r="F84" s="152"/>
      <c r="G84" s="152"/>
      <c r="H84" s="152"/>
      <c r="I84" s="152"/>
      <c r="J84" s="152"/>
      <c r="K84" s="152"/>
      <c r="L84" s="152"/>
      <c r="M84" s="152"/>
    </row>
    <row r="85" spans="2:13" ht="12.75">
      <c r="B85" s="152"/>
      <c r="C85" s="152"/>
      <c r="D85" s="152"/>
      <c r="E85" s="152"/>
      <c r="F85" s="152"/>
      <c r="G85" s="152"/>
      <c r="H85" s="152"/>
      <c r="I85" s="152"/>
      <c r="J85" s="152"/>
      <c r="K85" s="152"/>
      <c r="L85" s="152"/>
      <c r="M85" s="152"/>
    </row>
    <row r="86" spans="2:13" ht="12.75">
      <c r="B86" s="75"/>
      <c r="C86" s="75"/>
      <c r="D86" s="75"/>
      <c r="E86" s="75"/>
      <c r="F86" s="75"/>
      <c r="G86" s="75"/>
      <c r="H86" s="75"/>
      <c r="I86" s="75"/>
      <c r="J86" s="75"/>
      <c r="K86" s="75"/>
      <c r="L86" s="75"/>
      <c r="M86" s="75"/>
    </row>
    <row r="87" spans="1:2" ht="12.75">
      <c r="A87" s="50" t="s">
        <v>54</v>
      </c>
      <c r="B87" s="40" t="s">
        <v>53</v>
      </c>
    </row>
    <row r="89" spans="2:13" ht="12.75">
      <c r="B89" s="159" t="s">
        <v>160</v>
      </c>
      <c r="C89" s="159"/>
      <c r="D89" s="159"/>
      <c r="E89" s="159"/>
      <c r="F89" s="159"/>
      <c r="G89" s="159"/>
      <c r="H89" s="159"/>
      <c r="I89" s="159"/>
      <c r="J89" s="159"/>
      <c r="K89" s="159"/>
      <c r="L89" s="159"/>
      <c r="M89" s="159"/>
    </row>
    <row r="90" spans="2:13" ht="12.75">
      <c r="B90" s="159"/>
      <c r="C90" s="159"/>
      <c r="D90" s="159"/>
      <c r="E90" s="159"/>
      <c r="F90" s="159"/>
      <c r="G90" s="159"/>
      <c r="H90" s="159"/>
      <c r="I90" s="159"/>
      <c r="J90" s="159"/>
      <c r="K90" s="159"/>
      <c r="L90" s="159"/>
      <c r="M90" s="159"/>
    </row>
    <row r="91" spans="1:9" ht="12.75">
      <c r="A91" s="50" t="s">
        <v>55</v>
      </c>
      <c r="B91" s="40" t="s">
        <v>132</v>
      </c>
      <c r="I91" s="88"/>
    </row>
    <row r="93" spans="2:13" ht="15.75" customHeight="1">
      <c r="B93" s="152" t="s">
        <v>299</v>
      </c>
      <c r="C93" s="152"/>
      <c r="D93" s="152"/>
      <c r="E93" s="152"/>
      <c r="F93" s="152"/>
      <c r="G93" s="152"/>
      <c r="H93" s="152"/>
      <c r="I93" s="152"/>
      <c r="J93" s="152"/>
      <c r="K93" s="152"/>
      <c r="L93" s="152"/>
      <c r="M93" s="152"/>
    </row>
    <row r="94" spans="2:13" ht="12.75">
      <c r="B94" s="152"/>
      <c r="C94" s="152"/>
      <c r="D94" s="152"/>
      <c r="E94" s="152"/>
      <c r="F94" s="152"/>
      <c r="G94" s="152"/>
      <c r="H94" s="152"/>
      <c r="I94" s="152"/>
      <c r="J94" s="152"/>
      <c r="K94" s="152"/>
      <c r="L94" s="152"/>
      <c r="M94" s="152"/>
    </row>
    <row r="95" spans="2:13" ht="12.75">
      <c r="B95" s="101"/>
      <c r="C95" s="101"/>
      <c r="D95" s="101"/>
      <c r="E95" s="101"/>
      <c r="F95" s="101"/>
      <c r="G95" s="101"/>
      <c r="H95" s="101"/>
      <c r="I95" s="101"/>
      <c r="J95" s="101"/>
      <c r="K95" s="101"/>
      <c r="L95" s="101"/>
      <c r="M95" s="101"/>
    </row>
    <row r="96" spans="2:13" ht="12.75" customHeight="1">
      <c r="B96" s="155" t="s">
        <v>315</v>
      </c>
      <c r="C96" s="155"/>
      <c r="D96" s="155"/>
      <c r="E96" s="155"/>
      <c r="F96" s="155"/>
      <c r="G96" s="155"/>
      <c r="H96" s="155"/>
      <c r="I96" s="155"/>
      <c r="J96" s="155"/>
      <c r="K96" s="155"/>
      <c r="L96" s="155"/>
      <c r="M96" s="155"/>
    </row>
    <row r="97" spans="2:13" ht="12.75">
      <c r="B97" s="155"/>
      <c r="C97" s="155"/>
      <c r="D97" s="155"/>
      <c r="E97" s="155"/>
      <c r="F97" s="155"/>
      <c r="G97" s="155"/>
      <c r="H97" s="155"/>
      <c r="I97" s="155"/>
      <c r="J97" s="155"/>
      <c r="K97" s="155"/>
      <c r="L97" s="155"/>
      <c r="M97" s="155"/>
    </row>
    <row r="98" spans="2:13" ht="12.75">
      <c r="B98" s="155"/>
      <c r="C98" s="155"/>
      <c r="D98" s="155"/>
      <c r="E98" s="155"/>
      <c r="F98" s="155"/>
      <c r="G98" s="155"/>
      <c r="H98" s="155"/>
      <c r="I98" s="155"/>
      <c r="J98" s="155"/>
      <c r="K98" s="155"/>
      <c r="L98" s="155"/>
      <c r="M98" s="155"/>
    </row>
    <row r="99" spans="2:13" ht="12.75">
      <c r="B99" s="155"/>
      <c r="C99" s="155"/>
      <c r="D99" s="155"/>
      <c r="E99" s="155"/>
      <c r="F99" s="155"/>
      <c r="G99" s="155"/>
      <c r="H99" s="155"/>
      <c r="I99" s="155"/>
      <c r="J99" s="155"/>
      <c r="K99" s="155"/>
      <c r="L99" s="155"/>
      <c r="M99" s="155"/>
    </row>
    <row r="100" spans="2:13" ht="12.75">
      <c r="B100" s="101"/>
      <c r="C100" s="101"/>
      <c r="D100" s="101"/>
      <c r="E100" s="101"/>
      <c r="F100" s="101"/>
      <c r="G100" s="101"/>
      <c r="H100" s="101"/>
      <c r="I100" s="101"/>
      <c r="J100" s="101"/>
      <c r="K100" s="101"/>
      <c r="L100" s="101"/>
      <c r="M100" s="101"/>
    </row>
    <row r="101" spans="1:2" ht="12.75">
      <c r="A101" s="50" t="s">
        <v>56</v>
      </c>
      <c r="B101" s="40" t="s">
        <v>133</v>
      </c>
    </row>
    <row r="103" spans="2:15" ht="12.75" customHeight="1">
      <c r="B103" s="156" t="s">
        <v>300</v>
      </c>
      <c r="C103" s="156"/>
      <c r="D103" s="156"/>
      <c r="E103" s="156"/>
      <c r="F103" s="156"/>
      <c r="G103" s="156"/>
      <c r="H103" s="156"/>
      <c r="I103" s="156"/>
      <c r="J103" s="156"/>
      <c r="K103" s="156"/>
      <c r="L103" s="156"/>
      <c r="M103" s="156"/>
      <c r="O103" s="40"/>
    </row>
    <row r="104" spans="2:15" ht="12.75" customHeight="1">
      <c r="B104" s="156"/>
      <c r="C104" s="156"/>
      <c r="D104" s="156"/>
      <c r="E104" s="156"/>
      <c r="F104" s="156"/>
      <c r="G104" s="156"/>
      <c r="H104" s="156"/>
      <c r="I104" s="156"/>
      <c r="J104" s="156"/>
      <c r="K104" s="156"/>
      <c r="L104" s="156"/>
      <c r="M104" s="156"/>
      <c r="O104" s="40"/>
    </row>
    <row r="105" spans="2:15" ht="12.75" customHeight="1">
      <c r="B105" s="156"/>
      <c r="C105" s="156"/>
      <c r="D105" s="156"/>
      <c r="E105" s="156"/>
      <c r="F105" s="156"/>
      <c r="G105" s="156"/>
      <c r="H105" s="156"/>
      <c r="I105" s="156"/>
      <c r="J105" s="156"/>
      <c r="K105" s="156"/>
      <c r="L105" s="156"/>
      <c r="M105" s="156"/>
      <c r="O105" s="40"/>
    </row>
    <row r="106" spans="2:13" ht="12.75">
      <c r="B106" s="129"/>
      <c r="C106" s="129"/>
      <c r="D106" s="129"/>
      <c r="E106" s="129"/>
      <c r="F106" s="129"/>
      <c r="G106" s="129"/>
      <c r="H106" s="129"/>
      <c r="I106" s="129"/>
      <c r="J106" s="129"/>
      <c r="K106" s="129"/>
      <c r="L106" s="129"/>
      <c r="M106" s="129"/>
    </row>
    <row r="107" spans="1:2" ht="12.75">
      <c r="A107" s="50" t="s">
        <v>58</v>
      </c>
      <c r="B107" s="40" t="s">
        <v>57</v>
      </c>
    </row>
    <row r="108" spans="1:2" ht="12.75">
      <c r="A108" s="50"/>
      <c r="B108" s="40"/>
    </row>
    <row r="109" spans="2:15" ht="12.75" customHeight="1">
      <c r="B109" s="154" t="s">
        <v>173</v>
      </c>
      <c r="C109" s="154"/>
      <c r="D109" s="154"/>
      <c r="E109" s="154"/>
      <c r="F109" s="154"/>
      <c r="G109" s="154"/>
      <c r="H109" s="154"/>
      <c r="I109" s="154"/>
      <c r="J109" s="154"/>
      <c r="K109" s="154"/>
      <c r="L109" s="154"/>
      <c r="M109" s="154"/>
      <c r="O109" s="89"/>
    </row>
    <row r="110" spans="2:15" ht="12.75">
      <c r="B110" s="112"/>
      <c r="C110" s="112"/>
      <c r="D110" s="112"/>
      <c r="E110" s="112"/>
      <c r="F110" s="112"/>
      <c r="G110" s="112"/>
      <c r="H110" s="112"/>
      <c r="I110" s="112"/>
      <c r="J110" s="112"/>
      <c r="K110" s="112"/>
      <c r="L110" s="112"/>
      <c r="M110" s="112"/>
      <c r="O110" s="88"/>
    </row>
    <row r="111" spans="2:13" ht="12.75">
      <c r="B111" s="112"/>
      <c r="C111" s="112"/>
      <c r="D111" s="112"/>
      <c r="E111" s="112"/>
      <c r="F111" s="112"/>
      <c r="G111" s="112"/>
      <c r="H111" s="112"/>
      <c r="I111" s="112"/>
      <c r="J111" s="112"/>
      <c r="K111" s="112"/>
      <c r="L111" s="112"/>
      <c r="M111" s="112"/>
    </row>
    <row r="112" spans="1:13" s="27" customFormat="1" ht="14.25" customHeight="1">
      <c r="A112" s="111"/>
      <c r="B112" s="113"/>
      <c r="C112" s="113"/>
      <c r="D112" s="113"/>
      <c r="E112" s="113" t="s">
        <v>174</v>
      </c>
      <c r="F112" s="113"/>
      <c r="G112" s="113" t="s">
        <v>186</v>
      </c>
      <c r="H112" s="113"/>
      <c r="I112" s="27" t="s">
        <v>193</v>
      </c>
      <c r="J112" s="113"/>
      <c r="K112" s="113" t="s">
        <v>175</v>
      </c>
      <c r="L112" s="113"/>
      <c r="M112" s="113"/>
    </row>
    <row r="113" spans="1:13" s="27" customFormat="1" ht="14.25" customHeight="1">
      <c r="A113" s="111"/>
      <c r="B113" s="113"/>
      <c r="C113" s="113"/>
      <c r="D113" s="113"/>
      <c r="E113" s="113" t="s">
        <v>18</v>
      </c>
      <c r="F113" s="113"/>
      <c r="G113" s="113" t="s">
        <v>18</v>
      </c>
      <c r="H113" s="113"/>
      <c r="I113" s="113" t="s">
        <v>18</v>
      </c>
      <c r="J113" s="113"/>
      <c r="K113" s="113" t="s">
        <v>18</v>
      </c>
      <c r="L113" s="113"/>
      <c r="M113" s="113"/>
    </row>
    <row r="114" spans="1:13" s="27" customFormat="1" ht="12.75">
      <c r="A114" s="111"/>
      <c r="B114" s="113"/>
      <c r="C114" s="113"/>
      <c r="D114" s="113"/>
      <c r="E114" s="113" t="s">
        <v>21</v>
      </c>
      <c r="F114" s="113"/>
      <c r="G114" s="113" t="s">
        <v>21</v>
      </c>
      <c r="H114" s="113"/>
      <c r="I114" s="113" t="s">
        <v>21</v>
      </c>
      <c r="J114" s="113"/>
      <c r="K114" s="113" t="s">
        <v>21</v>
      </c>
      <c r="L114" s="113"/>
      <c r="M114" s="113"/>
    </row>
    <row r="115" spans="1:13" s="27" customFormat="1" ht="12.75">
      <c r="A115" s="111"/>
      <c r="B115" s="113"/>
      <c r="C115" s="113"/>
      <c r="D115" s="113"/>
      <c r="E115" s="113" t="s">
        <v>287</v>
      </c>
      <c r="F115" s="113"/>
      <c r="G115" s="113" t="str">
        <f>+E115</f>
        <v>30.06.2012</v>
      </c>
      <c r="H115" s="113"/>
      <c r="I115" s="113" t="str">
        <f>+G115</f>
        <v>30.06.2012</v>
      </c>
      <c r="J115" s="113"/>
      <c r="K115" s="113" t="str">
        <f>+I115</f>
        <v>30.06.2012</v>
      </c>
      <c r="L115" s="113"/>
      <c r="M115" s="113"/>
    </row>
    <row r="116" spans="1:13" s="27" customFormat="1" ht="12.75">
      <c r="A116" s="111"/>
      <c r="B116" s="113"/>
      <c r="C116" s="113"/>
      <c r="D116" s="113"/>
      <c r="E116" s="113" t="s">
        <v>6</v>
      </c>
      <c r="F116" s="113"/>
      <c r="G116" s="113" t="s">
        <v>6</v>
      </c>
      <c r="H116" s="113"/>
      <c r="I116" s="113" t="s">
        <v>6</v>
      </c>
      <c r="J116" s="113"/>
      <c r="K116" s="113" t="s">
        <v>6</v>
      </c>
      <c r="L116" s="113"/>
      <c r="M116" s="113"/>
    </row>
    <row r="117" spans="2:13" ht="12.75">
      <c r="B117" s="101"/>
      <c r="C117" s="101"/>
      <c r="D117" s="101"/>
      <c r="E117" s="101"/>
      <c r="F117" s="101"/>
      <c r="G117" s="101"/>
      <c r="H117" s="101"/>
      <c r="J117" s="101"/>
      <c r="K117" s="101"/>
      <c r="L117" s="101"/>
      <c r="M117" s="101"/>
    </row>
    <row r="118" spans="2:13" ht="12.75">
      <c r="B118" s="101"/>
      <c r="C118" s="101" t="s">
        <v>176</v>
      </c>
      <c r="D118" s="101"/>
      <c r="E118" s="114">
        <v>23192</v>
      </c>
      <c r="F118" s="114"/>
      <c r="G118" s="114">
        <v>5518</v>
      </c>
      <c r="H118" s="114"/>
      <c r="I118" s="2">
        <v>1967</v>
      </c>
      <c r="J118" s="114"/>
      <c r="K118" s="114">
        <f>+G118+I118+E118</f>
        <v>30677</v>
      </c>
      <c r="L118" s="101"/>
      <c r="M118" s="101"/>
    </row>
    <row r="119" spans="2:13" ht="12.75">
      <c r="B119" s="101"/>
      <c r="C119" s="101"/>
      <c r="D119" s="101"/>
      <c r="E119" s="114"/>
      <c r="F119" s="114"/>
      <c r="G119" s="114"/>
      <c r="H119" s="114"/>
      <c r="I119" s="2"/>
      <c r="J119" s="114"/>
      <c r="K119" s="114"/>
      <c r="L119" s="101"/>
      <c r="M119" s="101"/>
    </row>
    <row r="120" spans="2:13" ht="12.75">
      <c r="B120" s="101"/>
      <c r="C120" s="101" t="s">
        <v>177</v>
      </c>
      <c r="D120" s="101"/>
      <c r="E120" s="114">
        <v>3067</v>
      </c>
      <c r="F120" s="114"/>
      <c r="G120" s="114">
        <f>586+530+135</f>
        <v>1251</v>
      </c>
      <c r="H120" s="114"/>
      <c r="I120" s="2">
        <v>891</v>
      </c>
      <c r="J120" s="114"/>
      <c r="K120" s="114">
        <f>+G120+I120+E120</f>
        <v>5209</v>
      </c>
      <c r="L120" s="101"/>
      <c r="M120" s="101"/>
    </row>
    <row r="121" spans="2:13" ht="12.75">
      <c r="B121" s="101"/>
      <c r="C121" s="101"/>
      <c r="D121" s="101"/>
      <c r="E121" s="101"/>
      <c r="F121" s="101"/>
      <c r="G121" s="101"/>
      <c r="H121" s="101"/>
      <c r="I121" s="101"/>
      <c r="J121" s="101"/>
      <c r="K121" s="101"/>
      <c r="L121" s="101"/>
      <c r="M121" s="101"/>
    </row>
    <row r="122" spans="2:13" ht="12.75" customHeight="1">
      <c r="B122" s="152" t="s">
        <v>184</v>
      </c>
      <c r="C122" s="152"/>
      <c r="D122" s="152"/>
      <c r="E122" s="152"/>
      <c r="F122" s="152"/>
      <c r="G122" s="152"/>
      <c r="H122" s="152"/>
      <c r="I122" s="152"/>
      <c r="J122" s="152"/>
      <c r="K122" s="152"/>
      <c r="L122" s="152"/>
      <c r="M122" s="152"/>
    </row>
    <row r="123" spans="2:13" ht="12.75">
      <c r="B123" s="152"/>
      <c r="C123" s="152"/>
      <c r="D123" s="152"/>
      <c r="E123" s="152"/>
      <c r="F123" s="152"/>
      <c r="G123" s="152"/>
      <c r="H123" s="152"/>
      <c r="I123" s="152"/>
      <c r="J123" s="152"/>
      <c r="K123" s="152"/>
      <c r="L123" s="152"/>
      <c r="M123" s="152"/>
    </row>
    <row r="124" spans="2:13" ht="12.75">
      <c r="B124" s="152"/>
      <c r="C124" s="152"/>
      <c r="D124" s="152"/>
      <c r="E124" s="152"/>
      <c r="F124" s="152"/>
      <c r="G124" s="152"/>
      <c r="H124" s="152"/>
      <c r="I124" s="152"/>
      <c r="J124" s="152"/>
      <c r="K124" s="152"/>
      <c r="L124" s="152"/>
      <c r="M124" s="152"/>
    </row>
    <row r="125" spans="2:13" ht="13.5" customHeight="1">
      <c r="B125" s="152"/>
      <c r="C125" s="152"/>
      <c r="D125" s="152"/>
      <c r="E125" s="152"/>
      <c r="F125" s="152"/>
      <c r="G125" s="152"/>
      <c r="H125" s="152"/>
      <c r="I125" s="152"/>
      <c r="J125" s="152"/>
      <c r="K125" s="152"/>
      <c r="L125" s="152"/>
      <c r="M125" s="152"/>
    </row>
    <row r="127" spans="1:2" ht="12.75">
      <c r="A127" s="50" t="s">
        <v>59</v>
      </c>
      <c r="B127" s="40" t="s">
        <v>144</v>
      </c>
    </row>
    <row r="129" spans="2:13" ht="12.75" customHeight="1">
      <c r="B129" s="158" t="s">
        <v>0</v>
      </c>
      <c r="C129" s="158"/>
      <c r="D129" s="158"/>
      <c r="E129" s="158"/>
      <c r="F129" s="158"/>
      <c r="G129" s="158"/>
      <c r="H129" s="158"/>
      <c r="I129" s="158"/>
      <c r="J129" s="158"/>
      <c r="K129" s="158"/>
      <c r="L129" s="158"/>
      <c r="M129" s="158"/>
    </row>
    <row r="130" spans="2:11" ht="12.75">
      <c r="B130" s="47"/>
      <c r="C130" s="47"/>
      <c r="D130" s="47"/>
      <c r="E130" s="47"/>
      <c r="F130" s="47"/>
      <c r="G130" s="47"/>
      <c r="H130" s="47"/>
      <c r="I130" s="47"/>
      <c r="J130" s="47"/>
      <c r="K130" s="47"/>
    </row>
    <row r="131" spans="1:2" ht="12.75">
      <c r="A131" s="50" t="s">
        <v>60</v>
      </c>
      <c r="B131" s="40" t="s">
        <v>99</v>
      </c>
    </row>
    <row r="133" spans="2:13" ht="12.75" customHeight="1">
      <c r="B133" s="152" t="s">
        <v>307</v>
      </c>
      <c r="C133" s="152"/>
      <c r="D133" s="152"/>
      <c r="E133" s="152"/>
      <c r="F133" s="152"/>
      <c r="G133" s="152"/>
      <c r="H133" s="152"/>
      <c r="I133" s="152"/>
      <c r="J133" s="152"/>
      <c r="K133" s="152"/>
      <c r="L133" s="152"/>
      <c r="M133" s="152"/>
    </row>
    <row r="134" spans="2:13" ht="14.25" customHeight="1">
      <c r="B134" s="152"/>
      <c r="C134" s="152"/>
      <c r="D134" s="152"/>
      <c r="E134" s="152"/>
      <c r="F134" s="152"/>
      <c r="G134" s="152"/>
      <c r="H134" s="152"/>
      <c r="I134" s="152"/>
      <c r="J134" s="152"/>
      <c r="K134" s="152"/>
      <c r="L134" s="152"/>
      <c r="M134" s="152"/>
    </row>
    <row r="135" spans="2:13" ht="12.75" customHeight="1">
      <c r="B135" s="75"/>
      <c r="C135" s="75"/>
      <c r="D135" s="75"/>
      <c r="E135" s="75"/>
      <c r="F135" s="75"/>
      <c r="G135" s="75"/>
      <c r="H135" s="75"/>
      <c r="I135" s="75"/>
      <c r="J135" s="75"/>
      <c r="K135" s="75"/>
      <c r="L135" s="75"/>
      <c r="M135" s="75"/>
    </row>
    <row r="136" spans="2:13" ht="12.75" customHeight="1">
      <c r="B136" s="75"/>
      <c r="C136" s="75"/>
      <c r="D136" s="75"/>
      <c r="E136" s="75"/>
      <c r="F136" s="75"/>
      <c r="G136" s="75"/>
      <c r="H136" s="75"/>
      <c r="I136" s="75"/>
      <c r="J136" s="75"/>
      <c r="K136" s="75"/>
      <c r="L136" s="75"/>
      <c r="M136" s="75"/>
    </row>
    <row r="137" spans="1:2" ht="12.75">
      <c r="A137" s="50" t="s">
        <v>61</v>
      </c>
      <c r="B137" s="40" t="s">
        <v>154</v>
      </c>
    </row>
    <row r="138" spans="1:2" ht="12.75">
      <c r="A138" s="50"/>
      <c r="B138" s="40"/>
    </row>
    <row r="139" spans="1:2" ht="12.75">
      <c r="A139" s="50"/>
      <c r="B139" s="26" t="s">
        <v>317</v>
      </c>
    </row>
    <row r="140" spans="1:2" ht="12.75">
      <c r="A140" s="50"/>
      <c r="B140" s="40"/>
    </row>
    <row r="141" ht="12.75">
      <c r="K141" s="27" t="s">
        <v>6</v>
      </c>
    </row>
    <row r="142" ht="12.75">
      <c r="K142" s="27"/>
    </row>
    <row r="143" ht="12.75">
      <c r="C143" s="26" t="s">
        <v>155</v>
      </c>
    </row>
    <row r="144" spans="3:11" ht="13.5" thickBot="1">
      <c r="C144" s="26" t="s">
        <v>161</v>
      </c>
      <c r="K144" s="87">
        <v>8564</v>
      </c>
    </row>
    <row r="145" ht="13.5" thickTop="1"/>
    <row r="146" spans="1:2" ht="12.75">
      <c r="A146" s="50" t="s">
        <v>62</v>
      </c>
      <c r="B146" s="40" t="s">
        <v>116</v>
      </c>
    </row>
    <row r="147" spans="2:11" ht="12.75">
      <c r="B147" s="75"/>
      <c r="C147" s="75"/>
      <c r="D147" s="75"/>
      <c r="E147" s="75"/>
      <c r="F147" s="75"/>
      <c r="G147" s="75"/>
      <c r="H147" s="75"/>
      <c r="I147" s="75"/>
      <c r="J147" s="75"/>
      <c r="K147" s="75"/>
    </row>
    <row r="148" spans="10:11" ht="12.75">
      <c r="J148" s="27"/>
      <c r="K148" s="27" t="s">
        <v>63</v>
      </c>
    </row>
    <row r="149" spans="10:11" ht="12.75">
      <c r="J149" s="53"/>
      <c r="K149" s="53" t="s">
        <v>287</v>
      </c>
    </row>
    <row r="150" spans="10:11" ht="12.75">
      <c r="J150" s="27"/>
      <c r="K150" s="27" t="s">
        <v>6</v>
      </c>
    </row>
    <row r="151" spans="2:11" ht="12.75">
      <c r="B151" s="26" t="s">
        <v>64</v>
      </c>
      <c r="J151" s="27"/>
      <c r="K151" s="27"/>
    </row>
    <row r="152" spans="10:11" ht="6.75" customHeight="1">
      <c r="J152" s="27"/>
      <c r="K152" s="27"/>
    </row>
    <row r="153" spans="2:11" ht="13.5" thickBot="1">
      <c r="B153" s="26" t="s">
        <v>1</v>
      </c>
      <c r="J153" s="27"/>
      <c r="K153" s="87">
        <v>2689</v>
      </c>
    </row>
    <row r="154" spans="11:14" ht="13.5" thickTop="1">
      <c r="K154" s="3"/>
      <c r="N154" s="88"/>
    </row>
    <row r="155" ht="12.75">
      <c r="N155" s="89"/>
    </row>
    <row r="156" spans="9:10" ht="12.75">
      <c r="I156" s="1"/>
      <c r="J156" s="27"/>
    </row>
    <row r="157" spans="9:10" ht="12.75">
      <c r="I157" s="1"/>
      <c r="J157" s="27"/>
    </row>
    <row r="158" spans="9:10" ht="12.75">
      <c r="I158" s="1"/>
      <c r="J158" s="27"/>
    </row>
    <row r="159" spans="9:10" ht="12.75">
      <c r="I159" s="1"/>
      <c r="J159" s="27"/>
    </row>
    <row r="160" spans="9:10" ht="12.75">
      <c r="I160" s="1"/>
      <c r="J160" s="27"/>
    </row>
    <row r="161" spans="9:10" ht="12.75">
      <c r="I161" s="1"/>
      <c r="J161" s="27"/>
    </row>
    <row r="162" spans="9:10" ht="12.75">
      <c r="I162" s="1"/>
      <c r="J162" s="27"/>
    </row>
    <row r="163" spans="9:10" ht="12.75">
      <c r="I163" s="1"/>
      <c r="J163" s="27"/>
    </row>
    <row r="164" spans="9:10" ht="12.75">
      <c r="I164" s="1"/>
      <c r="J164" s="27"/>
    </row>
    <row r="165" spans="9:10" ht="12.75">
      <c r="I165" s="1"/>
      <c r="J165" s="27"/>
    </row>
    <row r="166" spans="9:10" ht="12.75">
      <c r="I166" s="1"/>
      <c r="J166" s="27"/>
    </row>
    <row r="167" spans="9:10" ht="12.75">
      <c r="I167" s="1"/>
      <c r="J167" s="27"/>
    </row>
    <row r="168" spans="9:10" ht="12.75">
      <c r="I168" s="1"/>
      <c r="J168" s="27"/>
    </row>
    <row r="169" spans="9:10" ht="12.75">
      <c r="I169" s="1"/>
      <c r="J169" s="27"/>
    </row>
    <row r="170" spans="9:10" ht="12.75">
      <c r="I170" s="1"/>
      <c r="J170" s="27"/>
    </row>
    <row r="171" spans="9:10" ht="12.75">
      <c r="I171" s="1"/>
      <c r="J171" s="27"/>
    </row>
    <row r="172" spans="9:10" ht="12.75">
      <c r="I172" s="1"/>
      <c r="J172" s="27"/>
    </row>
    <row r="173" spans="9:10" ht="12.75">
      <c r="I173" s="1"/>
      <c r="J173" s="27"/>
    </row>
    <row r="174" spans="9:10" ht="12.75">
      <c r="I174" s="1"/>
      <c r="J174" s="27"/>
    </row>
    <row r="175" spans="9:10" ht="12.75">
      <c r="I175" s="1"/>
      <c r="J175" s="27"/>
    </row>
    <row r="176" spans="9:10" ht="12.75">
      <c r="I176" s="1"/>
      <c r="J176" s="27"/>
    </row>
    <row r="177" spans="9:10" ht="12.75">
      <c r="I177" s="1"/>
      <c r="J177" s="27"/>
    </row>
    <row r="178" spans="9:10" ht="12.75">
      <c r="I178" s="1"/>
      <c r="J178" s="27"/>
    </row>
    <row r="179" spans="9:10" ht="12.75">
      <c r="I179" s="1"/>
      <c r="J179" s="27"/>
    </row>
    <row r="180" spans="9:10" ht="12.75">
      <c r="I180" s="1"/>
      <c r="J180" s="27"/>
    </row>
    <row r="181" spans="9:10" ht="12.75">
      <c r="I181" s="1"/>
      <c r="J181" s="27"/>
    </row>
    <row r="182" spans="9:10" ht="12.75">
      <c r="I182" s="1"/>
      <c r="J182" s="27"/>
    </row>
    <row r="183" spans="9:10" ht="12.75">
      <c r="I183" s="1"/>
      <c r="J183" s="27"/>
    </row>
    <row r="184" spans="9:10" ht="12.75">
      <c r="I184" s="1"/>
      <c r="J184" s="27"/>
    </row>
    <row r="185" spans="9:10" ht="12.75">
      <c r="I185" s="1"/>
      <c r="J185" s="27"/>
    </row>
    <row r="186" spans="9:10" ht="12.75">
      <c r="I186" s="1"/>
      <c r="J186" s="27"/>
    </row>
    <row r="187" spans="9:10" ht="12.75">
      <c r="I187" s="1"/>
      <c r="J187" s="27"/>
    </row>
    <row r="188" spans="9:10" ht="12.75">
      <c r="I188" s="1"/>
      <c r="J188" s="27"/>
    </row>
    <row r="189" spans="9:10" ht="12.75">
      <c r="I189" s="1"/>
      <c r="J189" s="27"/>
    </row>
    <row r="190" spans="9:10" ht="12.75">
      <c r="I190" s="1"/>
      <c r="J190" s="27"/>
    </row>
    <row r="191" spans="9:10" ht="12.75">
      <c r="I191" s="1"/>
      <c r="J191" s="27"/>
    </row>
    <row r="192" spans="9:10" ht="12.75">
      <c r="I192" s="1"/>
      <c r="J192" s="27"/>
    </row>
    <row r="193" spans="9:10" ht="12.75">
      <c r="I193" s="1"/>
      <c r="J193" s="27"/>
    </row>
    <row r="194" spans="9:10" ht="12.75">
      <c r="I194" s="1"/>
      <c r="J194" s="27"/>
    </row>
    <row r="195" spans="9:10" ht="12.75">
      <c r="I195" s="1"/>
      <c r="J195" s="27"/>
    </row>
    <row r="196" spans="9:10" ht="12.75">
      <c r="I196" s="1"/>
      <c r="J196" s="27"/>
    </row>
    <row r="197" spans="9:10" ht="12.75">
      <c r="I197" s="1"/>
      <c r="J197" s="27"/>
    </row>
    <row r="198" spans="9:10" ht="12.75">
      <c r="I198" s="1"/>
      <c r="J198" s="27"/>
    </row>
    <row r="199" spans="9:10" ht="12.75">
      <c r="I199" s="1"/>
      <c r="J199" s="27"/>
    </row>
    <row r="200" spans="9:10" ht="12.75">
      <c r="I200" s="1"/>
      <c r="J200" s="27"/>
    </row>
    <row r="201" spans="9:10" ht="12.75">
      <c r="I201" s="1"/>
      <c r="J201" s="27"/>
    </row>
    <row r="202" spans="9:10" ht="12.75">
      <c r="I202" s="1"/>
      <c r="J202" s="27"/>
    </row>
    <row r="203" spans="9:10" ht="12.75">
      <c r="I203" s="1"/>
      <c r="J203" s="27"/>
    </row>
    <row r="204" spans="9:10" ht="12.75">
      <c r="I204" s="1"/>
      <c r="J204" s="27"/>
    </row>
    <row r="205" spans="9:10" ht="12.75">
      <c r="I205" s="1"/>
      <c r="J205" s="27"/>
    </row>
    <row r="206" spans="9:10" ht="12.75">
      <c r="I206" s="1"/>
      <c r="J206" s="27"/>
    </row>
    <row r="207" spans="9:10" ht="12.75">
      <c r="I207" s="1"/>
      <c r="J207" s="27"/>
    </row>
    <row r="208" spans="9:10" ht="12.75">
      <c r="I208" s="1"/>
      <c r="J208" s="27"/>
    </row>
    <row r="209" spans="9:10" ht="12.75">
      <c r="I209" s="1"/>
      <c r="J209" s="27"/>
    </row>
    <row r="210" spans="9:10" ht="12.75">
      <c r="I210" s="1"/>
      <c r="J210" s="27"/>
    </row>
    <row r="211" spans="9:10" ht="12.75">
      <c r="I211" s="1"/>
      <c r="J211" s="27"/>
    </row>
    <row r="212" spans="9:10" ht="12.75">
      <c r="I212" s="1"/>
      <c r="J212" s="27"/>
    </row>
    <row r="213" spans="9:10" ht="12.75">
      <c r="I213" s="1"/>
      <c r="J213" s="27"/>
    </row>
    <row r="214" spans="9:10" ht="12.75">
      <c r="I214" s="1"/>
      <c r="J214" s="27"/>
    </row>
    <row r="215" spans="9:10" ht="12.75">
      <c r="I215" s="1"/>
      <c r="J215" s="27"/>
    </row>
    <row r="216" spans="9:10" ht="12.75">
      <c r="I216" s="1"/>
      <c r="J216" s="27"/>
    </row>
  </sheetData>
  <sheetProtection/>
  <mergeCells count="24">
    <mergeCell ref="B55:M56"/>
    <mergeCell ref="C60:M61"/>
    <mergeCell ref="C63:M64"/>
    <mergeCell ref="B21:M26"/>
    <mergeCell ref="B103:M105"/>
    <mergeCell ref="B11:M14"/>
    <mergeCell ref="B129:M129"/>
    <mergeCell ref="B28:M29"/>
    <mergeCell ref="B89:M90"/>
    <mergeCell ref="B76:M76"/>
    <mergeCell ref="B84:M85"/>
    <mergeCell ref="B93:M94"/>
    <mergeCell ref="H70:J70"/>
    <mergeCell ref="B16:M19"/>
    <mergeCell ref="K70:M70"/>
    <mergeCell ref="B72:D72"/>
    <mergeCell ref="B133:M134"/>
    <mergeCell ref="B66:M66"/>
    <mergeCell ref="B71:D71"/>
    <mergeCell ref="B70:D70"/>
    <mergeCell ref="E70:G70"/>
    <mergeCell ref="B109:M109"/>
    <mergeCell ref="B122:M125"/>
    <mergeCell ref="B96:M99"/>
  </mergeCells>
  <printOptions/>
  <pageMargins left="0.55" right="0.4" top="0.52" bottom="0.43" header="0.34" footer="0.23"/>
  <pageSetup horizontalDpi="600" verticalDpi="600" orientation="portrait" scale="76" r:id="rId2"/>
  <rowBreaks count="2" manualBreakCount="2">
    <brk id="72" max="12" man="1"/>
    <brk id="135" max="12"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P70"/>
  <sheetViews>
    <sheetView tabSelected="1" zoomScale="115" zoomScaleNormal="115" zoomScaleSheetLayoutView="100" zoomScalePageLayoutView="0" workbookViewId="0" topLeftCell="A1">
      <selection activeCell="F59" sqref="F59"/>
    </sheetView>
  </sheetViews>
  <sheetFormatPr defaultColWidth="9.140625" defaultRowHeight="12.75"/>
  <cols>
    <col min="1" max="1" width="3.7109375" style="44" customWidth="1"/>
    <col min="2" max="2" width="4.28125" style="26" customWidth="1"/>
    <col min="3" max="3" width="41.140625" style="26" customWidth="1"/>
    <col min="4" max="4" width="6.421875" style="26" customWidth="1"/>
    <col min="5" max="5" width="11.8515625" style="2" customWidth="1"/>
    <col min="6" max="6" width="15.00390625" style="2" customWidth="1"/>
    <col min="7" max="7" width="11.7109375" style="2" customWidth="1"/>
    <col min="8" max="8" width="2.57421875" style="2" customWidth="1"/>
    <col min="9" max="9" width="12.57421875" style="2" customWidth="1"/>
    <col min="10" max="10" width="15.28125" style="2" bestFit="1" customWidth="1"/>
    <col min="11" max="11" width="12.28125" style="2" customWidth="1"/>
    <col min="12" max="12" width="2.57421875" style="2" customWidth="1"/>
    <col min="13" max="13" width="12.28125" style="2" customWidth="1"/>
    <col min="14" max="14" width="15.28125" style="2" bestFit="1" customWidth="1"/>
    <col min="15" max="15" width="11.8515625" style="2" customWidth="1"/>
    <col min="16" max="16" width="12.00390625" style="26" customWidth="1"/>
    <col min="17" max="17" width="2.00390625" style="26" customWidth="1"/>
    <col min="18" max="18" width="11.00390625" style="26" customWidth="1"/>
    <col min="19" max="16384" width="9.140625" style="26" customWidth="1"/>
  </cols>
  <sheetData>
    <row r="1" spans="3:4" ht="12.75">
      <c r="C1" s="66" t="s">
        <v>33</v>
      </c>
      <c r="D1" s="66"/>
    </row>
    <row r="2" spans="3:4" ht="12.75">
      <c r="C2" s="67" t="s">
        <v>34</v>
      </c>
      <c r="D2" s="67"/>
    </row>
    <row r="3" ht="12.75">
      <c r="A3" s="68"/>
    </row>
    <row r="4" ht="12.75">
      <c r="A4" s="44" t="s">
        <v>43</v>
      </c>
    </row>
    <row r="5" ht="6.75" customHeight="1"/>
    <row r="6" spans="1:14" ht="12.75">
      <c r="A6" s="44" t="s">
        <v>190</v>
      </c>
      <c r="B6" s="75"/>
      <c r="C6" s="75"/>
      <c r="D6" s="75"/>
      <c r="E6" s="118"/>
      <c r="F6" s="118"/>
      <c r="G6" s="118"/>
      <c r="H6" s="118"/>
      <c r="I6" s="118"/>
      <c r="J6" s="118"/>
      <c r="L6" s="118"/>
      <c r="M6" s="118"/>
      <c r="N6" s="118"/>
    </row>
    <row r="8" spans="1:14" ht="12.75">
      <c r="A8" s="44" t="s">
        <v>192</v>
      </c>
      <c r="B8" s="40" t="s">
        <v>272</v>
      </c>
      <c r="I8" s="1"/>
      <c r="J8" s="34"/>
      <c r="M8" s="1"/>
      <c r="N8" s="34"/>
    </row>
    <row r="9" spans="9:14" ht="12.75">
      <c r="I9" s="1"/>
      <c r="J9" s="34"/>
      <c r="M9" s="1"/>
      <c r="N9" s="34"/>
    </row>
    <row r="10" spans="2:14" ht="12.75">
      <c r="B10" s="26" t="s">
        <v>219</v>
      </c>
      <c r="I10" s="1"/>
      <c r="J10" s="34"/>
      <c r="M10" s="1"/>
      <c r="N10" s="34"/>
    </row>
    <row r="11" spans="9:14" ht="12.75">
      <c r="I11" s="1"/>
      <c r="J11" s="34"/>
      <c r="M11" s="1"/>
      <c r="N11" s="34"/>
    </row>
    <row r="12" spans="2:16" ht="12.75">
      <c r="B12" s="152" t="s">
        <v>256</v>
      </c>
      <c r="C12" s="157"/>
      <c r="D12" s="157"/>
      <c r="E12" s="157"/>
      <c r="F12" s="157"/>
      <c r="G12" s="157"/>
      <c r="H12" s="157"/>
      <c r="I12" s="157"/>
      <c r="J12" s="157"/>
      <c r="K12" s="157"/>
      <c r="L12" s="157"/>
      <c r="M12" s="157"/>
      <c r="N12" s="157"/>
      <c r="O12" s="157"/>
      <c r="P12" s="117"/>
    </row>
    <row r="13" spans="2:16" ht="12.75">
      <c r="B13" s="157"/>
      <c r="C13" s="157"/>
      <c r="D13" s="157"/>
      <c r="E13" s="157"/>
      <c r="F13" s="157"/>
      <c r="G13" s="157"/>
      <c r="H13" s="157"/>
      <c r="I13" s="157"/>
      <c r="J13" s="157"/>
      <c r="K13" s="157"/>
      <c r="L13" s="157"/>
      <c r="M13" s="157"/>
      <c r="N13" s="157"/>
      <c r="O13" s="157"/>
      <c r="P13" s="117"/>
    </row>
    <row r="14" spans="2:16" ht="12.75">
      <c r="B14" s="161" t="s">
        <v>257</v>
      </c>
      <c r="C14" s="161"/>
      <c r="D14" s="161"/>
      <c r="E14" s="161"/>
      <c r="F14" s="161"/>
      <c r="G14" s="161"/>
      <c r="H14" s="161"/>
      <c r="I14" s="161"/>
      <c r="J14" s="161"/>
      <c r="K14" s="161"/>
      <c r="L14" s="161"/>
      <c r="M14" s="161"/>
      <c r="N14" s="161"/>
      <c r="O14" s="161"/>
      <c r="P14" s="117"/>
    </row>
    <row r="15" spans="9:14" ht="12.75">
      <c r="I15" s="1"/>
      <c r="J15" s="34"/>
      <c r="M15" s="1"/>
      <c r="N15" s="34"/>
    </row>
    <row r="16" spans="2:14" ht="12.75">
      <c r="B16" s="40" t="s">
        <v>226</v>
      </c>
      <c r="C16" s="40" t="s">
        <v>273</v>
      </c>
      <c r="D16" s="40"/>
      <c r="I16" s="1"/>
      <c r="J16" s="34"/>
      <c r="M16" s="1"/>
      <c r="N16" s="34"/>
    </row>
    <row r="17" spans="9:14" ht="12.75">
      <c r="I17" s="1"/>
      <c r="J17" s="34"/>
      <c r="M17" s="1"/>
      <c r="N17" s="34"/>
    </row>
    <row r="18" spans="1:15" s="27" customFormat="1" ht="12.75">
      <c r="A18" s="111"/>
      <c r="E18" s="34" t="s">
        <v>220</v>
      </c>
      <c r="F18" s="34" t="s">
        <v>221</v>
      </c>
      <c r="G18" s="34" t="s">
        <v>223</v>
      </c>
      <c r="H18" s="34"/>
      <c r="I18" s="34" t="s">
        <v>220</v>
      </c>
      <c r="J18" s="34" t="s">
        <v>221</v>
      </c>
      <c r="K18" s="34" t="s">
        <v>223</v>
      </c>
      <c r="L18" s="34"/>
      <c r="M18" s="34" t="s">
        <v>220</v>
      </c>
      <c r="N18" s="34" t="s">
        <v>221</v>
      </c>
      <c r="O18" s="34" t="s">
        <v>223</v>
      </c>
    </row>
    <row r="19" spans="1:15" s="27" customFormat="1" ht="12.75">
      <c r="A19" s="111"/>
      <c r="E19" s="34"/>
      <c r="F19" s="34" t="s">
        <v>222</v>
      </c>
      <c r="G19" s="34"/>
      <c r="H19" s="34"/>
      <c r="I19" s="34"/>
      <c r="J19" s="34" t="s">
        <v>222</v>
      </c>
      <c r="K19" s="34"/>
      <c r="L19" s="34"/>
      <c r="M19" s="34"/>
      <c r="N19" s="34" t="s">
        <v>222</v>
      </c>
      <c r="O19" s="34"/>
    </row>
    <row r="20" spans="1:15" s="27" customFormat="1" ht="12.75">
      <c r="A20" s="111"/>
      <c r="E20" s="34" t="s">
        <v>188</v>
      </c>
      <c r="F20" s="34" t="s">
        <v>188</v>
      </c>
      <c r="G20" s="34" t="s">
        <v>188</v>
      </c>
      <c r="H20" s="34"/>
      <c r="I20" s="34" t="s">
        <v>288</v>
      </c>
      <c r="J20" s="34" t="s">
        <v>288</v>
      </c>
      <c r="K20" s="34" t="s">
        <v>288</v>
      </c>
      <c r="L20" s="34"/>
      <c r="M20" s="34" t="s">
        <v>187</v>
      </c>
      <c r="N20" s="34" t="s">
        <v>187</v>
      </c>
      <c r="O20" s="34" t="s">
        <v>187</v>
      </c>
    </row>
    <row r="21" spans="1:15" s="27" customFormat="1" ht="12.75">
      <c r="A21" s="111"/>
      <c r="D21" s="27" t="s">
        <v>231</v>
      </c>
      <c r="E21" s="34" t="s">
        <v>6</v>
      </c>
      <c r="F21" s="34" t="s">
        <v>6</v>
      </c>
      <c r="G21" s="34" t="s">
        <v>6</v>
      </c>
      <c r="H21" s="34"/>
      <c r="I21" s="34" t="s">
        <v>6</v>
      </c>
      <c r="J21" s="34" t="s">
        <v>6</v>
      </c>
      <c r="K21" s="34" t="s">
        <v>6</v>
      </c>
      <c r="L21" s="34"/>
      <c r="M21" s="34" t="s">
        <v>6</v>
      </c>
      <c r="N21" s="34" t="s">
        <v>6</v>
      </c>
      <c r="O21" s="34" t="s">
        <v>6</v>
      </c>
    </row>
    <row r="22" spans="9:14" ht="12.75">
      <c r="I22" s="1"/>
      <c r="J22" s="34"/>
      <c r="M22" s="1"/>
      <c r="N22" s="34"/>
    </row>
    <row r="23" spans="3:14" ht="12.75">
      <c r="C23" s="64" t="s">
        <v>119</v>
      </c>
      <c r="D23" s="64"/>
      <c r="I23" s="1"/>
      <c r="J23" s="34"/>
      <c r="M23" s="1"/>
      <c r="N23" s="34"/>
    </row>
    <row r="24" spans="3:14" ht="12.75">
      <c r="C24" s="64" t="s">
        <v>120</v>
      </c>
      <c r="D24" s="64"/>
      <c r="I24" s="1"/>
      <c r="J24" s="34"/>
      <c r="M24" s="1"/>
      <c r="N24" s="34"/>
    </row>
    <row r="25" spans="3:15" ht="12.75">
      <c r="C25" s="9" t="s">
        <v>2</v>
      </c>
      <c r="D25" s="10" t="s">
        <v>255</v>
      </c>
      <c r="E25" s="9">
        <v>46718</v>
      </c>
      <c r="F25" s="2">
        <v>3851</v>
      </c>
      <c r="G25" s="2">
        <f>E25+F25</f>
        <v>50569</v>
      </c>
      <c r="I25" s="2">
        <v>46511</v>
      </c>
      <c r="J25" s="2">
        <v>3851</v>
      </c>
      <c r="K25" s="2">
        <f>I25+J25</f>
        <v>50362</v>
      </c>
      <c r="M25" s="2">
        <v>45537</v>
      </c>
      <c r="N25" s="2">
        <v>3851</v>
      </c>
      <c r="O25" s="2">
        <f>M25+N25</f>
        <v>49388</v>
      </c>
    </row>
    <row r="26" spans="3:15" ht="12.75">
      <c r="C26" s="9" t="s">
        <v>128</v>
      </c>
      <c r="D26" s="9"/>
      <c r="E26" s="9">
        <v>878</v>
      </c>
      <c r="G26" s="2">
        <f>E26+F26</f>
        <v>878</v>
      </c>
      <c r="I26" s="2">
        <v>878</v>
      </c>
      <c r="K26" s="2">
        <f>I26+J26</f>
        <v>878</v>
      </c>
      <c r="M26" s="2">
        <v>878</v>
      </c>
      <c r="O26" s="2">
        <f>M26+N26</f>
        <v>878</v>
      </c>
    </row>
    <row r="27" spans="3:15" ht="12.75">
      <c r="C27" s="15" t="s">
        <v>111</v>
      </c>
      <c r="D27" s="15"/>
      <c r="E27" s="38">
        <f>SUM(E25:E26)</f>
        <v>47596</v>
      </c>
      <c r="F27" s="38">
        <f>SUM(F25:F26)</f>
        <v>3851</v>
      </c>
      <c r="G27" s="38">
        <f>SUM(G25:G26)</f>
        <v>51447</v>
      </c>
      <c r="I27" s="38">
        <f>SUM(I25:I26)</f>
        <v>47389</v>
      </c>
      <c r="J27" s="38">
        <f>SUM(J25:J26)</f>
        <v>3851</v>
      </c>
      <c r="K27" s="38">
        <f>SUM(K25:K26)</f>
        <v>51240</v>
      </c>
      <c r="M27" s="38">
        <f>SUM(M25:M26)</f>
        <v>46415</v>
      </c>
      <c r="N27" s="38">
        <f>SUM(N25:N26)</f>
        <v>3851</v>
      </c>
      <c r="O27" s="38">
        <f>SUM(O25:O26)</f>
        <v>50266</v>
      </c>
    </row>
    <row r="28" spans="3:13" ht="12.75">
      <c r="C28" s="15"/>
      <c r="D28" s="15"/>
      <c r="E28" s="10"/>
      <c r="I28" s="34"/>
      <c r="M28" s="34"/>
    </row>
    <row r="29" spans="3:13" ht="12.75">
      <c r="C29" s="63" t="s">
        <v>121</v>
      </c>
      <c r="D29" s="63"/>
      <c r="E29" s="10"/>
      <c r="I29" s="34"/>
      <c r="M29" s="34"/>
    </row>
    <row r="30" spans="3:15" ht="12.75">
      <c r="C30" s="9" t="s">
        <v>167</v>
      </c>
      <c r="D30" s="9"/>
      <c r="E30" s="119">
        <v>6978</v>
      </c>
      <c r="F30" s="85"/>
      <c r="G30" s="120">
        <f>E30+F30</f>
        <v>6978</v>
      </c>
      <c r="I30" s="119">
        <v>5242</v>
      </c>
      <c r="J30" s="85"/>
      <c r="K30" s="120">
        <f>I30+J30</f>
        <v>5242</v>
      </c>
      <c r="M30" s="119">
        <v>5078</v>
      </c>
      <c r="N30" s="85"/>
      <c r="O30" s="120">
        <f>M30+N30</f>
        <v>5078</v>
      </c>
    </row>
    <row r="31" spans="3:15" ht="12.75">
      <c r="C31" s="9" t="s">
        <v>183</v>
      </c>
      <c r="D31" s="9"/>
      <c r="E31" s="121">
        <v>185</v>
      </c>
      <c r="F31" s="3"/>
      <c r="G31" s="122">
        <f>E31+F31</f>
        <v>185</v>
      </c>
      <c r="I31" s="121">
        <v>159</v>
      </c>
      <c r="J31" s="3"/>
      <c r="K31" s="122">
        <f>I31+J31</f>
        <v>159</v>
      </c>
      <c r="M31" s="121">
        <v>0</v>
      </c>
      <c r="N31" s="3"/>
      <c r="O31" s="122">
        <f>M31+N31</f>
        <v>0</v>
      </c>
    </row>
    <row r="32" spans="3:15" ht="12.75">
      <c r="C32" s="9" t="s">
        <v>168</v>
      </c>
      <c r="D32" s="9"/>
      <c r="E32" s="121">
        <v>1248</v>
      </c>
      <c r="F32" s="3"/>
      <c r="G32" s="122">
        <f>E32+F32</f>
        <v>1248</v>
      </c>
      <c r="I32" s="121">
        <v>2049</v>
      </c>
      <c r="J32" s="3"/>
      <c r="K32" s="122">
        <f>I32+J32</f>
        <v>2049</v>
      </c>
      <c r="M32" s="121">
        <v>1033</v>
      </c>
      <c r="N32" s="3"/>
      <c r="O32" s="122">
        <f>M32+N32</f>
        <v>1033</v>
      </c>
    </row>
    <row r="33" spans="3:15" ht="12.75">
      <c r="C33" s="11" t="s">
        <v>3</v>
      </c>
      <c r="D33" s="11"/>
      <c r="E33" s="121">
        <v>24036</v>
      </c>
      <c r="F33" s="3"/>
      <c r="G33" s="122">
        <f>E33+F33</f>
        <v>24036</v>
      </c>
      <c r="I33" s="121">
        <v>24334</v>
      </c>
      <c r="J33" s="3"/>
      <c r="K33" s="122">
        <f>I33+J33</f>
        <v>24334</v>
      </c>
      <c r="M33" s="121">
        <v>26125</v>
      </c>
      <c r="N33" s="3"/>
      <c r="O33" s="122">
        <f>M33+N33</f>
        <v>26125</v>
      </c>
    </row>
    <row r="34" spans="3:15" ht="12.75">
      <c r="C34" s="11" t="s">
        <v>4</v>
      </c>
      <c r="D34" s="11"/>
      <c r="E34" s="121">
        <v>20504</v>
      </c>
      <c r="F34" s="3"/>
      <c r="G34" s="122">
        <f>E34+F34</f>
        <v>20504</v>
      </c>
      <c r="I34" s="121">
        <v>20400</v>
      </c>
      <c r="J34" s="3"/>
      <c r="K34" s="122">
        <f>I34+J34</f>
        <v>20400</v>
      </c>
      <c r="M34" s="121">
        <v>19127</v>
      </c>
      <c r="N34" s="3"/>
      <c r="O34" s="122">
        <f>M34+N34</f>
        <v>19127</v>
      </c>
    </row>
    <row r="35" spans="3:15" ht="12.75">
      <c r="C35" s="15" t="s">
        <v>112</v>
      </c>
      <c r="D35" s="15"/>
      <c r="E35" s="124">
        <f>SUM(E30:E34)</f>
        <v>52951</v>
      </c>
      <c r="F35" s="38">
        <f>SUM(F30:F34)</f>
        <v>0</v>
      </c>
      <c r="G35" s="130">
        <f>SUM(G30:G34)</f>
        <v>52951</v>
      </c>
      <c r="I35" s="131">
        <f>SUM(I30:I34)</f>
        <v>52184</v>
      </c>
      <c r="J35" s="38">
        <f>SUM(J30:J34)</f>
        <v>0</v>
      </c>
      <c r="K35" s="130">
        <f>SUM(K30:K34)</f>
        <v>52184</v>
      </c>
      <c r="M35" s="131">
        <f>SUM(M30:M34)</f>
        <v>51363</v>
      </c>
      <c r="N35" s="38">
        <f>SUM(N30:N34)</f>
        <v>0</v>
      </c>
      <c r="O35" s="128">
        <f>SUM(O30:O34)</f>
        <v>51363</v>
      </c>
    </row>
    <row r="36" spans="3:15" ht="13.5" thickBot="1">
      <c r="C36" s="15" t="s">
        <v>114</v>
      </c>
      <c r="D36" s="15"/>
      <c r="E36" s="123">
        <f>E27+E35</f>
        <v>100547</v>
      </c>
      <c r="F36" s="132">
        <f>F27+F35</f>
        <v>3851</v>
      </c>
      <c r="G36" s="132">
        <f>G27+G35</f>
        <v>104398</v>
      </c>
      <c r="I36" s="132">
        <f>I27+I35</f>
        <v>99573</v>
      </c>
      <c r="J36" s="132">
        <f>J27+J35</f>
        <v>3851</v>
      </c>
      <c r="K36" s="132">
        <f>K27+K35</f>
        <v>103424</v>
      </c>
      <c r="M36" s="132">
        <f>M27+M35</f>
        <v>97778</v>
      </c>
      <c r="N36" s="132">
        <f>N27+N35</f>
        <v>3851</v>
      </c>
      <c r="O36" s="123">
        <f>O27+O35</f>
        <v>101629</v>
      </c>
    </row>
    <row r="37" spans="3:13" ht="13.5" thickTop="1">
      <c r="C37" s="9"/>
      <c r="D37" s="9"/>
      <c r="E37" s="11"/>
      <c r="I37" s="3"/>
      <c r="M37" s="3"/>
    </row>
    <row r="38" spans="3:5" ht="12.75">
      <c r="C38" s="63" t="s">
        <v>122</v>
      </c>
      <c r="D38" s="63"/>
      <c r="E38" s="9"/>
    </row>
    <row r="39" spans="3:15" ht="12.75">
      <c r="C39" s="32" t="s">
        <v>109</v>
      </c>
      <c r="D39" s="32"/>
      <c r="E39" s="19">
        <v>60250</v>
      </c>
      <c r="G39" s="2">
        <f>E39+F39</f>
        <v>60250</v>
      </c>
      <c r="I39" s="98">
        <v>60250</v>
      </c>
      <c r="K39" s="2">
        <f>I39+J39</f>
        <v>60250</v>
      </c>
      <c r="M39" s="98">
        <v>60250</v>
      </c>
      <c r="O39" s="2">
        <f>M39+N39</f>
        <v>60250</v>
      </c>
    </row>
    <row r="40" spans="3:15" ht="12.75">
      <c r="C40" s="32" t="s">
        <v>130</v>
      </c>
      <c r="D40" s="32"/>
      <c r="E40" s="19">
        <v>-311</v>
      </c>
      <c r="G40" s="2">
        <f>E40+F40</f>
        <v>-311</v>
      </c>
      <c r="I40" s="98">
        <v>-311</v>
      </c>
      <c r="K40" s="2">
        <f>I40+J40</f>
        <v>-311</v>
      </c>
      <c r="M40" s="98">
        <v>-311</v>
      </c>
      <c r="O40" s="2">
        <f>M40+N40</f>
        <v>-311</v>
      </c>
    </row>
    <row r="41" spans="3:15" ht="12.75">
      <c r="C41" s="55" t="s">
        <v>204</v>
      </c>
      <c r="D41" s="55"/>
      <c r="E41" s="19">
        <v>303</v>
      </c>
      <c r="G41" s="2">
        <f>E41+F41</f>
        <v>303</v>
      </c>
      <c r="I41" s="98">
        <v>303</v>
      </c>
      <c r="K41" s="2">
        <f>I41+J41</f>
        <v>303</v>
      </c>
      <c r="M41" s="98">
        <v>303</v>
      </c>
      <c r="O41" s="2">
        <f>M41+N41</f>
        <v>303</v>
      </c>
    </row>
    <row r="42" spans="3:15" ht="12.75" customHeight="1">
      <c r="C42" s="4" t="s">
        <v>129</v>
      </c>
      <c r="D42" s="136" t="s">
        <v>254</v>
      </c>
      <c r="E42" s="11">
        <v>32133</v>
      </c>
      <c r="F42" s="2">
        <v>3851</v>
      </c>
      <c r="G42" s="2">
        <f>E42+F42</f>
        <v>35984</v>
      </c>
      <c r="I42" s="3">
        <v>31171</v>
      </c>
      <c r="J42" s="2">
        <v>3851</v>
      </c>
      <c r="K42" s="2">
        <f>I42+J42</f>
        <v>35022</v>
      </c>
      <c r="M42" s="3">
        <v>30640</v>
      </c>
      <c r="N42" s="2">
        <v>3851</v>
      </c>
      <c r="O42" s="2">
        <f>M42+N42</f>
        <v>34491</v>
      </c>
    </row>
    <row r="43" spans="3:15" ht="12.75">
      <c r="C43" s="32" t="s">
        <v>179</v>
      </c>
      <c r="D43" s="32"/>
      <c r="E43" s="20">
        <f>SUM(E39:E42)</f>
        <v>92375</v>
      </c>
      <c r="F43" s="85">
        <f>SUM(F39:F42)</f>
        <v>3851</v>
      </c>
      <c r="G43" s="85">
        <f>SUM(G39:G42)</f>
        <v>96226</v>
      </c>
      <c r="I43" s="85">
        <f>SUM(I39:I42)</f>
        <v>91413</v>
      </c>
      <c r="J43" s="85">
        <f>SUM(J39:J42)</f>
        <v>3851</v>
      </c>
      <c r="K43" s="85">
        <f>SUM(K39:K42)</f>
        <v>95264</v>
      </c>
      <c r="M43" s="85">
        <f>SUM(M39:M42)</f>
        <v>90882</v>
      </c>
      <c r="N43" s="85">
        <f>SUM(N39:N42)</f>
        <v>3851</v>
      </c>
      <c r="O43" s="20">
        <f>SUM(O39:O42)</f>
        <v>94733</v>
      </c>
    </row>
    <row r="44" spans="3:13" ht="12.75">
      <c r="C44" s="32" t="s">
        <v>180</v>
      </c>
      <c r="D44" s="32"/>
      <c r="E44" s="11">
        <v>0</v>
      </c>
      <c r="I44" s="3">
        <v>0</v>
      </c>
      <c r="M44" s="3">
        <v>0</v>
      </c>
    </row>
    <row r="45" spans="3:15" ht="13.5" thickBot="1">
      <c r="C45" s="54" t="s">
        <v>181</v>
      </c>
      <c r="D45" s="54"/>
      <c r="E45" s="29">
        <f>SUM(E43:E44)</f>
        <v>92375</v>
      </c>
      <c r="F45" s="29">
        <f>SUM(F43:F44)</f>
        <v>3851</v>
      </c>
      <c r="G45" s="29">
        <f>SUM(G43:G44)</f>
        <v>96226</v>
      </c>
      <c r="I45" s="29">
        <f>SUM(I43:I44)</f>
        <v>91413</v>
      </c>
      <c r="J45" s="29">
        <f>SUM(J43:J44)</f>
        <v>3851</v>
      </c>
      <c r="K45" s="29">
        <f>SUM(K43:K44)</f>
        <v>95264</v>
      </c>
      <c r="M45" s="29">
        <f>SUM(M43:M44)</f>
        <v>90882</v>
      </c>
      <c r="N45" s="29">
        <f>SUM(N43:N44)</f>
        <v>3851</v>
      </c>
      <c r="O45" s="29">
        <f>SUM(O43:O44)</f>
        <v>94733</v>
      </c>
    </row>
    <row r="46" spans="3:13" ht="13.5" thickTop="1">
      <c r="C46" s="54"/>
      <c r="D46" s="54"/>
      <c r="E46" s="11"/>
      <c r="I46" s="3"/>
      <c r="M46" s="3"/>
    </row>
    <row r="47" spans="3:13" ht="12.75">
      <c r="C47" s="54" t="s">
        <v>123</v>
      </c>
      <c r="D47" s="54"/>
      <c r="E47" s="11"/>
      <c r="I47" s="3"/>
      <c r="M47" s="3"/>
    </row>
    <row r="48" spans="3:13" ht="12.75">
      <c r="C48" s="54" t="s">
        <v>124</v>
      </c>
      <c r="D48" s="54"/>
      <c r="E48" s="11"/>
      <c r="I48" s="3"/>
      <c r="M48" s="3"/>
    </row>
    <row r="49" spans="3:15" ht="12.75">
      <c r="C49" s="32" t="s">
        <v>100</v>
      </c>
      <c r="D49" s="32"/>
      <c r="E49" s="11">
        <v>3684</v>
      </c>
      <c r="G49" s="2">
        <f>E49+F49</f>
        <v>3684</v>
      </c>
      <c r="I49" s="3">
        <v>3680</v>
      </c>
      <c r="K49" s="2">
        <f>I49+J49</f>
        <v>3680</v>
      </c>
      <c r="M49" s="3">
        <v>3489</v>
      </c>
      <c r="O49" s="2">
        <f>M49+N49</f>
        <v>3489</v>
      </c>
    </row>
    <row r="50" spans="3:15" ht="12.75">
      <c r="C50" s="54" t="s">
        <v>113</v>
      </c>
      <c r="D50" s="54"/>
      <c r="E50" s="61">
        <f>SUM(E49)</f>
        <v>3684</v>
      </c>
      <c r="F50" s="38">
        <f>SUM(F49)</f>
        <v>0</v>
      </c>
      <c r="G50" s="38">
        <f>SUM(G49)</f>
        <v>3684</v>
      </c>
      <c r="I50" s="38">
        <f>SUM(I49)</f>
        <v>3680</v>
      </c>
      <c r="J50" s="38">
        <f>SUM(J49)</f>
        <v>0</v>
      </c>
      <c r="K50" s="38">
        <f>SUM(K49)</f>
        <v>3680</v>
      </c>
      <c r="M50" s="38">
        <f>SUM(M49)</f>
        <v>3489</v>
      </c>
      <c r="N50" s="38">
        <f>SUM(N49)</f>
        <v>0</v>
      </c>
      <c r="O50" s="61">
        <f>SUM(O49)</f>
        <v>3489</v>
      </c>
    </row>
    <row r="51" spans="3:13" ht="12.75">
      <c r="C51" s="54"/>
      <c r="D51" s="54"/>
      <c r="E51" s="11"/>
      <c r="I51" s="3"/>
      <c r="M51" s="3"/>
    </row>
    <row r="52" spans="3:13" ht="12.75">
      <c r="C52" s="54" t="s">
        <v>126</v>
      </c>
      <c r="D52" s="54"/>
      <c r="E52" s="11"/>
      <c r="I52" s="3"/>
      <c r="M52" s="3"/>
    </row>
    <row r="53" spans="3:15" ht="12.75">
      <c r="C53" s="11" t="s">
        <v>169</v>
      </c>
      <c r="D53" s="11"/>
      <c r="E53" s="125">
        <v>4008</v>
      </c>
      <c r="F53" s="85"/>
      <c r="G53" s="120">
        <f>E53+F53</f>
        <v>4008</v>
      </c>
      <c r="I53" s="119">
        <v>2645</v>
      </c>
      <c r="J53" s="85"/>
      <c r="K53" s="120">
        <f>I53+J53</f>
        <v>2645</v>
      </c>
      <c r="M53" s="119">
        <v>2859</v>
      </c>
      <c r="N53" s="85"/>
      <c r="O53" s="120">
        <f>M53+N53</f>
        <v>2859</v>
      </c>
    </row>
    <row r="54" spans="3:15" ht="12.75">
      <c r="C54" s="9" t="s">
        <v>196</v>
      </c>
      <c r="D54" s="9"/>
      <c r="E54" s="126">
        <v>0</v>
      </c>
      <c r="F54" s="3"/>
      <c r="G54" s="122">
        <f>E54+F54</f>
        <v>0</v>
      </c>
      <c r="I54" s="121">
        <v>0</v>
      </c>
      <c r="J54" s="3"/>
      <c r="K54" s="122">
        <f>I54+J54</f>
        <v>0</v>
      </c>
      <c r="M54" s="121">
        <v>39</v>
      </c>
      <c r="N54" s="3"/>
      <c r="O54" s="122">
        <f>M54+N54</f>
        <v>39</v>
      </c>
    </row>
    <row r="55" spans="3:15" ht="12.75">
      <c r="C55" s="11" t="s">
        <v>170</v>
      </c>
      <c r="D55" s="11"/>
      <c r="E55" s="126">
        <v>249</v>
      </c>
      <c r="F55" s="3"/>
      <c r="G55" s="122">
        <f>E55+F55</f>
        <v>249</v>
      </c>
      <c r="I55" s="121">
        <v>675</v>
      </c>
      <c r="J55" s="3"/>
      <c r="K55" s="122">
        <f>I55+J55</f>
        <v>675</v>
      </c>
      <c r="M55" s="121">
        <v>169</v>
      </c>
      <c r="N55" s="3"/>
      <c r="O55" s="122">
        <f>M55+N55</f>
        <v>169</v>
      </c>
    </row>
    <row r="56" spans="3:15" ht="12.75">
      <c r="C56" s="11" t="s">
        <v>146</v>
      </c>
      <c r="D56" s="11"/>
      <c r="E56" s="126">
        <v>231</v>
      </c>
      <c r="F56" s="3"/>
      <c r="G56" s="122">
        <f>E56+F56</f>
        <v>231</v>
      </c>
      <c r="I56" s="121">
        <v>1160</v>
      </c>
      <c r="J56" s="3"/>
      <c r="K56" s="122">
        <f>I56+J56</f>
        <v>1160</v>
      </c>
      <c r="M56" s="121">
        <v>340</v>
      </c>
      <c r="N56" s="3"/>
      <c r="O56" s="122">
        <f>M56+N56</f>
        <v>340</v>
      </c>
    </row>
    <row r="57" spans="3:15" ht="12.75">
      <c r="C57" s="105" t="s">
        <v>145</v>
      </c>
      <c r="D57" s="105"/>
      <c r="E57" s="124">
        <f>SUM(E53:E56)</f>
        <v>4488</v>
      </c>
      <c r="F57" s="38">
        <f>SUM(F53:F56)</f>
        <v>0</v>
      </c>
      <c r="G57" s="130">
        <f>SUM(G53:G56)</f>
        <v>4488</v>
      </c>
      <c r="I57" s="131">
        <f>SUM(I53:I56)</f>
        <v>4480</v>
      </c>
      <c r="J57" s="38">
        <f>SUM(J53:J56)</f>
        <v>0</v>
      </c>
      <c r="K57" s="130">
        <f>SUM(K53:K56)</f>
        <v>4480</v>
      </c>
      <c r="M57" s="131">
        <f>SUM(M53:M56)</f>
        <v>3407</v>
      </c>
      <c r="N57" s="38">
        <f>SUM(N53:N56)</f>
        <v>0</v>
      </c>
      <c r="O57" s="128">
        <f>SUM(O53:O56)</f>
        <v>3407</v>
      </c>
    </row>
    <row r="58" spans="3:15" ht="12.75">
      <c r="C58" s="64" t="s">
        <v>125</v>
      </c>
      <c r="D58" s="64"/>
      <c r="E58" s="127">
        <f>E50+E57</f>
        <v>8172</v>
      </c>
      <c r="F58" s="28">
        <f>F50+F57</f>
        <v>0</v>
      </c>
      <c r="G58" s="28">
        <f>G50+G57</f>
        <v>8172</v>
      </c>
      <c r="I58" s="28">
        <f>I50+I57</f>
        <v>8160</v>
      </c>
      <c r="J58" s="28">
        <f>J50+J57</f>
        <v>0</v>
      </c>
      <c r="K58" s="28">
        <f>K50+K57</f>
        <v>8160</v>
      </c>
      <c r="M58" s="28">
        <f>M50+M57</f>
        <v>6896</v>
      </c>
      <c r="N58" s="28">
        <f>N50+N57</f>
        <v>0</v>
      </c>
      <c r="O58" s="127">
        <f>O50+O57</f>
        <v>6896</v>
      </c>
    </row>
    <row r="59" spans="3:15" ht="13.5" thickBot="1">
      <c r="C59" s="54" t="s">
        <v>115</v>
      </c>
      <c r="D59" s="54"/>
      <c r="E59" s="29">
        <f>E43+E58</f>
        <v>100547</v>
      </c>
      <c r="F59" s="29">
        <f>F43+F58</f>
        <v>3851</v>
      </c>
      <c r="G59" s="29">
        <f>G43+G58</f>
        <v>104398</v>
      </c>
      <c r="I59" s="29">
        <f>I43+I58</f>
        <v>99573</v>
      </c>
      <c r="J59" s="29">
        <f>J43+J58</f>
        <v>3851</v>
      </c>
      <c r="K59" s="29">
        <f>K43+K58</f>
        <v>103424</v>
      </c>
      <c r="M59" s="29">
        <f>M43+M58</f>
        <v>97778</v>
      </c>
      <c r="N59" s="29">
        <f>N43+N58</f>
        <v>3851</v>
      </c>
      <c r="O59" s="29">
        <f>O43+O58</f>
        <v>101629</v>
      </c>
    </row>
    <row r="60" spans="9:14" ht="13.5" thickTop="1">
      <c r="I60" s="1"/>
      <c r="J60" s="34"/>
      <c r="M60" s="1"/>
      <c r="N60" s="34"/>
    </row>
    <row r="61" spans="1:14" ht="12.75">
      <c r="A61" s="44" t="s">
        <v>192</v>
      </c>
      <c r="B61" s="40" t="s">
        <v>224</v>
      </c>
      <c r="I61" s="1"/>
      <c r="J61" s="34"/>
      <c r="M61" s="1"/>
      <c r="N61" s="34"/>
    </row>
    <row r="62" spans="9:14" ht="12.75">
      <c r="I62" s="1"/>
      <c r="J62" s="34"/>
      <c r="M62" s="1"/>
      <c r="N62" s="34"/>
    </row>
    <row r="63" spans="2:3" ht="12.75">
      <c r="B63" s="40" t="s">
        <v>227</v>
      </c>
      <c r="C63" s="40" t="s">
        <v>235</v>
      </c>
    </row>
    <row r="65" ht="12.75">
      <c r="C65" s="26" t="s">
        <v>236</v>
      </c>
    </row>
    <row r="67" spans="5:7" ht="12.75">
      <c r="E67" s="98" t="s">
        <v>188</v>
      </c>
      <c r="F67" s="98" t="s">
        <v>288</v>
      </c>
      <c r="G67" s="98" t="s">
        <v>187</v>
      </c>
    </row>
    <row r="68" spans="4:7" ht="12.75">
      <c r="D68" s="27" t="s">
        <v>231</v>
      </c>
      <c r="E68" s="98" t="s">
        <v>6</v>
      </c>
      <c r="F68" s="98" t="s">
        <v>6</v>
      </c>
      <c r="G68" s="98" t="s">
        <v>6</v>
      </c>
    </row>
    <row r="69" spans="3:7" ht="12.75">
      <c r="C69" s="26" t="s">
        <v>237</v>
      </c>
      <c r="D69" s="27" t="s">
        <v>255</v>
      </c>
      <c r="E69" s="2">
        <v>3851</v>
      </c>
      <c r="F69" s="2">
        <v>3851</v>
      </c>
      <c r="G69" s="2">
        <v>3851</v>
      </c>
    </row>
    <row r="70" spans="3:7" ht="13.5" thickBot="1">
      <c r="C70" s="40" t="s">
        <v>238</v>
      </c>
      <c r="E70" s="29">
        <f>SUM(E69)</f>
        <v>3851</v>
      </c>
      <c r="F70" s="29">
        <f>SUM(F69)</f>
        <v>3851</v>
      </c>
      <c r="G70" s="29">
        <f>SUM(G69)</f>
        <v>3851</v>
      </c>
    </row>
    <row r="71" ht="13.5" thickTop="1"/>
  </sheetData>
  <sheetProtection/>
  <mergeCells count="2">
    <mergeCell ref="B12:O13"/>
    <mergeCell ref="B14:O14"/>
  </mergeCells>
  <printOptions/>
  <pageMargins left="0.55" right="0.4" top="0.52" bottom="0.43" header="0.34" footer="0.23"/>
  <pageSetup fitToHeight="2" fitToWidth="1" horizontalDpi="600" verticalDpi="600" orientation="landscape" scale="73" r:id="rId2"/>
  <rowBreaks count="1" manualBreakCount="1">
    <brk id="59" max="14" man="1"/>
  </rowBreaks>
  <drawing r:id="rId1"/>
</worksheet>
</file>

<file path=xl/worksheets/sheet7.xml><?xml version="1.0" encoding="utf-8"?>
<worksheet xmlns="http://schemas.openxmlformats.org/spreadsheetml/2006/main" xmlns:r="http://schemas.openxmlformats.org/officeDocument/2006/relationships">
  <dimension ref="A1:O186"/>
  <sheetViews>
    <sheetView zoomScale="115" zoomScaleNormal="115" zoomScaleSheetLayoutView="100" zoomScalePageLayoutView="0" workbookViewId="0" topLeftCell="A1">
      <selection activeCell="K144" sqref="K144"/>
    </sheetView>
  </sheetViews>
  <sheetFormatPr defaultColWidth="9.140625" defaultRowHeight="12.75"/>
  <cols>
    <col min="1" max="1" width="4.57421875" style="44" customWidth="1"/>
    <col min="2" max="2" width="3.421875" style="26" customWidth="1"/>
    <col min="3" max="3" width="23.00390625" style="26" customWidth="1"/>
    <col min="4" max="4" width="11.28125" style="26" customWidth="1"/>
    <col min="5" max="5" width="12.00390625" style="26" customWidth="1"/>
    <col min="6" max="6" width="3.140625" style="26" customWidth="1"/>
    <col min="7" max="7" width="12.7109375" style="26" customWidth="1"/>
    <col min="8" max="8" width="2.57421875" style="26" customWidth="1"/>
    <col min="9" max="9" width="13.57421875" style="26" customWidth="1"/>
    <col min="10" max="10" width="2.421875" style="26" customWidth="1"/>
    <col min="11" max="11" width="12.421875" style="26" customWidth="1"/>
    <col min="12" max="12" width="2.140625" style="26" customWidth="1"/>
    <col min="13" max="13" width="12.00390625" style="26" customWidth="1"/>
    <col min="14" max="14" width="2.00390625" style="26" customWidth="1"/>
    <col min="15" max="15" width="11.00390625" style="26" customWidth="1"/>
    <col min="16" max="16384" width="9.140625" style="26" customWidth="1"/>
  </cols>
  <sheetData>
    <row r="1" ht="12.75">
      <c r="C1" s="66" t="s">
        <v>33</v>
      </c>
    </row>
    <row r="2" ht="12.75">
      <c r="C2" s="67" t="s">
        <v>34</v>
      </c>
    </row>
    <row r="3" ht="12.75">
      <c r="A3" s="68"/>
    </row>
    <row r="4" ht="12.75">
      <c r="A4" s="44" t="s">
        <v>43</v>
      </c>
    </row>
    <row r="5" ht="6.75" customHeight="1"/>
    <row r="6" spans="1:13" s="43" customFormat="1" ht="12.75" customHeight="1">
      <c r="A6" s="163" t="s">
        <v>108</v>
      </c>
      <c r="B6" s="163"/>
      <c r="C6" s="163"/>
      <c r="D6" s="163"/>
      <c r="E6" s="163"/>
      <c r="F6" s="163"/>
      <c r="G6" s="163"/>
      <c r="H6" s="163"/>
      <c r="I6" s="163"/>
      <c r="J6" s="163"/>
      <c r="K6" s="163"/>
      <c r="L6" s="163"/>
      <c r="M6" s="163"/>
    </row>
    <row r="7" spans="1:13" s="43" customFormat="1" ht="12.75">
      <c r="A7" s="163"/>
      <c r="B7" s="163"/>
      <c r="C7" s="163"/>
      <c r="D7" s="163"/>
      <c r="E7" s="163"/>
      <c r="F7" s="163"/>
      <c r="G7" s="163"/>
      <c r="H7" s="163"/>
      <c r="I7" s="163"/>
      <c r="J7" s="163"/>
      <c r="K7" s="163"/>
      <c r="L7" s="163"/>
      <c r="M7" s="163"/>
    </row>
    <row r="8" s="43" customFormat="1" ht="12.75">
      <c r="A8" s="103"/>
    </row>
    <row r="9" spans="1:2" ht="12.75">
      <c r="A9" s="50" t="s">
        <v>65</v>
      </c>
      <c r="B9" s="40" t="s">
        <v>66</v>
      </c>
    </row>
    <row r="11" spans="2:13" ht="12.75" customHeight="1">
      <c r="B11" s="152" t="s">
        <v>310</v>
      </c>
      <c r="C11" s="152"/>
      <c r="D11" s="152"/>
      <c r="E11" s="152"/>
      <c r="F11" s="152"/>
      <c r="G11" s="152"/>
      <c r="H11" s="152"/>
      <c r="I11" s="152"/>
      <c r="J11" s="152"/>
      <c r="K11" s="152"/>
      <c r="L11" s="152"/>
      <c r="M11" s="152"/>
    </row>
    <row r="12" spans="2:13" ht="12.75">
      <c r="B12" s="152"/>
      <c r="C12" s="152"/>
      <c r="D12" s="152"/>
      <c r="E12" s="152"/>
      <c r="F12" s="152"/>
      <c r="G12" s="152"/>
      <c r="H12" s="152"/>
      <c r="I12" s="152"/>
      <c r="J12" s="152"/>
      <c r="K12" s="152"/>
      <c r="L12" s="152"/>
      <c r="M12" s="152"/>
    </row>
    <row r="13" spans="2:13" ht="12.75">
      <c r="B13" s="152"/>
      <c r="C13" s="152"/>
      <c r="D13" s="152"/>
      <c r="E13" s="152"/>
      <c r="F13" s="152"/>
      <c r="G13" s="152"/>
      <c r="H13" s="152"/>
      <c r="I13" s="152"/>
      <c r="J13" s="152"/>
      <c r="K13" s="152"/>
      <c r="L13" s="152"/>
      <c r="M13" s="152"/>
    </row>
    <row r="14" spans="2:13" ht="12.75">
      <c r="B14" s="152"/>
      <c r="C14" s="152"/>
      <c r="D14" s="152"/>
      <c r="E14" s="152"/>
      <c r="F14" s="152"/>
      <c r="G14" s="152"/>
      <c r="H14" s="152"/>
      <c r="I14" s="152"/>
      <c r="J14" s="152"/>
      <c r="K14" s="152"/>
      <c r="L14" s="152"/>
      <c r="M14" s="152"/>
    </row>
    <row r="15" spans="2:14" ht="14.25" customHeight="1">
      <c r="B15" s="152"/>
      <c r="C15" s="152"/>
      <c r="D15" s="152"/>
      <c r="E15" s="152"/>
      <c r="F15" s="152"/>
      <c r="G15" s="152"/>
      <c r="H15" s="152"/>
      <c r="I15" s="152"/>
      <c r="J15" s="152"/>
      <c r="K15" s="152"/>
      <c r="L15" s="152"/>
      <c r="M15" s="152"/>
      <c r="N15" s="88"/>
    </row>
    <row r="16" spans="2:13" ht="12.75">
      <c r="B16" s="47"/>
      <c r="C16" s="47"/>
      <c r="D16" s="47"/>
      <c r="E16" s="47"/>
      <c r="F16" s="47"/>
      <c r="G16" s="47"/>
      <c r="H16" s="47"/>
      <c r="I16" s="47"/>
      <c r="J16" s="47"/>
      <c r="K16" s="47"/>
      <c r="L16" s="47"/>
      <c r="M16" s="47"/>
    </row>
    <row r="17" spans="2:13" ht="12.75">
      <c r="B17" s="152" t="s">
        <v>311</v>
      </c>
      <c r="C17" s="152"/>
      <c r="D17" s="152"/>
      <c r="E17" s="152"/>
      <c r="F17" s="152"/>
      <c r="G17" s="152"/>
      <c r="H17" s="152"/>
      <c r="I17" s="152"/>
      <c r="J17" s="152"/>
      <c r="K17" s="152"/>
      <c r="L17" s="152"/>
      <c r="M17" s="152"/>
    </row>
    <row r="18" spans="2:13" ht="12.75">
      <c r="B18" s="152"/>
      <c r="C18" s="152"/>
      <c r="D18" s="152"/>
      <c r="E18" s="152"/>
      <c r="F18" s="152"/>
      <c r="G18" s="152"/>
      <c r="H18" s="152"/>
      <c r="I18" s="152"/>
      <c r="J18" s="152"/>
      <c r="K18" s="152"/>
      <c r="L18" s="152"/>
      <c r="M18" s="152"/>
    </row>
    <row r="19" spans="2:13" ht="12.75">
      <c r="B19" s="152"/>
      <c r="C19" s="152"/>
      <c r="D19" s="152"/>
      <c r="E19" s="152"/>
      <c r="F19" s="152"/>
      <c r="G19" s="152"/>
      <c r="H19" s="152"/>
      <c r="I19" s="152"/>
      <c r="J19" s="152"/>
      <c r="K19" s="152"/>
      <c r="L19" s="152"/>
      <c r="M19" s="152"/>
    </row>
    <row r="20" spans="2:13" ht="12.75">
      <c r="B20" s="152"/>
      <c r="C20" s="152"/>
      <c r="D20" s="152"/>
      <c r="E20" s="152"/>
      <c r="F20" s="152"/>
      <c r="G20" s="152"/>
      <c r="H20" s="152"/>
      <c r="I20" s="152"/>
      <c r="J20" s="152"/>
      <c r="K20" s="152"/>
      <c r="L20" s="152"/>
      <c r="M20" s="152"/>
    </row>
    <row r="21" spans="2:13" ht="12.75">
      <c r="B21" s="152"/>
      <c r="C21" s="152"/>
      <c r="D21" s="152"/>
      <c r="E21" s="152"/>
      <c r="F21" s="152"/>
      <c r="G21" s="152"/>
      <c r="H21" s="152"/>
      <c r="I21" s="152"/>
      <c r="J21" s="152"/>
      <c r="K21" s="152"/>
      <c r="L21" s="152"/>
      <c r="M21" s="152"/>
    </row>
    <row r="22" spans="2:13" ht="12.75">
      <c r="B22" s="47"/>
      <c r="C22" s="47"/>
      <c r="D22" s="47"/>
      <c r="E22" s="47"/>
      <c r="F22" s="47"/>
      <c r="G22" s="47"/>
      <c r="H22" s="47"/>
      <c r="I22" s="47"/>
      <c r="J22" s="47"/>
      <c r="K22" s="47"/>
      <c r="L22" s="47"/>
      <c r="M22" s="47"/>
    </row>
    <row r="23" spans="2:13" ht="12.75">
      <c r="B23" s="152" t="s">
        <v>274</v>
      </c>
      <c r="C23" s="152"/>
      <c r="D23" s="152"/>
      <c r="E23" s="152"/>
      <c r="F23" s="152"/>
      <c r="G23" s="152"/>
      <c r="H23" s="152"/>
      <c r="I23" s="152"/>
      <c r="J23" s="152"/>
      <c r="K23" s="152"/>
      <c r="L23" s="152"/>
      <c r="M23" s="152"/>
    </row>
    <row r="24" spans="2:13" ht="12.75">
      <c r="B24" s="152"/>
      <c r="C24" s="152"/>
      <c r="D24" s="152"/>
      <c r="E24" s="152"/>
      <c r="F24" s="152"/>
      <c r="G24" s="152"/>
      <c r="H24" s="152"/>
      <c r="I24" s="152"/>
      <c r="J24" s="152"/>
      <c r="K24" s="152"/>
      <c r="L24" s="152"/>
      <c r="M24" s="152"/>
    </row>
    <row r="25" spans="2:13" ht="12.75">
      <c r="B25" s="152"/>
      <c r="C25" s="152"/>
      <c r="D25" s="152"/>
      <c r="E25" s="152"/>
      <c r="F25" s="152"/>
      <c r="G25" s="152"/>
      <c r="H25" s="152"/>
      <c r="I25" s="152"/>
      <c r="J25" s="152"/>
      <c r="K25" s="152"/>
      <c r="L25" s="152"/>
      <c r="M25" s="152"/>
    </row>
    <row r="26" spans="1:2" ht="12.75">
      <c r="A26" s="50" t="s">
        <v>67</v>
      </c>
      <c r="B26" s="40" t="s">
        <v>68</v>
      </c>
    </row>
    <row r="28" spans="2:14" ht="12.75" customHeight="1">
      <c r="B28" s="152" t="s">
        <v>312</v>
      </c>
      <c r="C28" s="152"/>
      <c r="D28" s="152"/>
      <c r="E28" s="152"/>
      <c r="F28" s="152"/>
      <c r="G28" s="152"/>
      <c r="H28" s="152"/>
      <c r="I28" s="152"/>
      <c r="J28" s="152"/>
      <c r="K28" s="152"/>
      <c r="L28" s="152"/>
      <c r="M28" s="152"/>
      <c r="N28" s="88"/>
    </row>
    <row r="29" spans="2:13" ht="12.75">
      <c r="B29" s="152"/>
      <c r="C29" s="152"/>
      <c r="D29" s="152"/>
      <c r="E29" s="152"/>
      <c r="F29" s="152"/>
      <c r="G29" s="152"/>
      <c r="H29" s="152"/>
      <c r="I29" s="152"/>
      <c r="J29" s="152"/>
      <c r="K29" s="152"/>
      <c r="L29" s="152"/>
      <c r="M29" s="152"/>
    </row>
    <row r="30" spans="2:13" ht="14.25" customHeight="1">
      <c r="B30" s="152"/>
      <c r="C30" s="152"/>
      <c r="D30" s="152"/>
      <c r="E30" s="152"/>
      <c r="F30" s="152"/>
      <c r="G30" s="152"/>
      <c r="H30" s="152"/>
      <c r="I30" s="152"/>
      <c r="J30" s="152"/>
      <c r="K30" s="152"/>
      <c r="L30" s="152"/>
      <c r="M30" s="152"/>
    </row>
    <row r="31" spans="2:13" ht="12.75">
      <c r="B31" s="152"/>
      <c r="C31" s="152"/>
      <c r="D31" s="152"/>
      <c r="E31" s="152"/>
      <c r="F31" s="152"/>
      <c r="G31" s="152"/>
      <c r="H31" s="152"/>
      <c r="I31" s="152"/>
      <c r="J31" s="152"/>
      <c r="K31" s="152"/>
      <c r="L31" s="152"/>
      <c r="M31" s="152"/>
    </row>
    <row r="32" spans="1:13" ht="12.75">
      <c r="A32" s="102"/>
      <c r="B32" s="102"/>
      <c r="C32" s="102"/>
      <c r="D32" s="102"/>
      <c r="E32" s="102"/>
      <c r="F32" s="102"/>
      <c r="G32" s="102"/>
      <c r="H32" s="102"/>
      <c r="I32" s="102"/>
      <c r="J32" s="102"/>
      <c r="K32" s="102"/>
      <c r="L32" s="102"/>
      <c r="M32" s="102"/>
    </row>
    <row r="33" spans="1:2" ht="12.75">
      <c r="A33" s="50" t="s">
        <v>69</v>
      </c>
      <c r="B33" s="40" t="s">
        <v>70</v>
      </c>
    </row>
    <row r="34" ht="8.25" customHeight="1"/>
    <row r="35" spans="2:15" ht="12.75" customHeight="1">
      <c r="B35" s="152" t="s">
        <v>316</v>
      </c>
      <c r="C35" s="152"/>
      <c r="D35" s="152"/>
      <c r="E35" s="152"/>
      <c r="F35" s="152"/>
      <c r="G35" s="152"/>
      <c r="H35" s="152"/>
      <c r="I35" s="152"/>
      <c r="J35" s="152"/>
      <c r="K35" s="152"/>
      <c r="L35" s="152"/>
      <c r="M35" s="152"/>
      <c r="O35" s="88"/>
    </row>
    <row r="36" spans="2:14" ht="12.75">
      <c r="B36" s="152"/>
      <c r="C36" s="152"/>
      <c r="D36" s="152"/>
      <c r="E36" s="152"/>
      <c r="F36" s="152"/>
      <c r="G36" s="152"/>
      <c r="H36" s="152"/>
      <c r="I36" s="152"/>
      <c r="J36" s="152"/>
      <c r="K36" s="152"/>
      <c r="L36" s="152"/>
      <c r="M36" s="152"/>
      <c r="N36" s="88"/>
    </row>
    <row r="37" spans="2:13" ht="12.75">
      <c r="B37" s="152"/>
      <c r="C37" s="152"/>
      <c r="D37" s="152"/>
      <c r="E37" s="152"/>
      <c r="F37" s="152"/>
      <c r="G37" s="152"/>
      <c r="H37" s="152"/>
      <c r="I37" s="152"/>
      <c r="J37" s="152"/>
      <c r="K37" s="152"/>
      <c r="L37" s="152"/>
      <c r="M37" s="152"/>
    </row>
    <row r="38" spans="2:13" ht="12.75">
      <c r="B38" s="152"/>
      <c r="C38" s="152"/>
      <c r="D38" s="152"/>
      <c r="E38" s="152"/>
      <c r="F38" s="152"/>
      <c r="G38" s="152"/>
      <c r="H38" s="152"/>
      <c r="I38" s="152"/>
      <c r="J38" s="152"/>
      <c r="K38" s="152"/>
      <c r="L38" s="152"/>
      <c r="M38" s="152"/>
    </row>
    <row r="39" spans="4:6" ht="12.75">
      <c r="D39" s="104"/>
      <c r="E39" s="104"/>
      <c r="F39" s="104"/>
    </row>
    <row r="40" spans="1:2" ht="12.75">
      <c r="A40" s="50" t="s">
        <v>71</v>
      </c>
      <c r="B40" s="40" t="s">
        <v>194</v>
      </c>
    </row>
    <row r="42" spans="2:11" ht="15" customHeight="1">
      <c r="B42" s="26" t="s">
        <v>195</v>
      </c>
      <c r="C42" s="47"/>
      <c r="D42" s="47"/>
      <c r="E42" s="47"/>
      <c r="F42" s="47"/>
      <c r="G42" s="47"/>
      <c r="H42" s="47"/>
      <c r="I42" s="47"/>
      <c r="J42" s="47"/>
      <c r="K42" s="47"/>
    </row>
    <row r="43" spans="3:11" ht="12.75" customHeight="1">
      <c r="C43" s="47"/>
      <c r="D43" s="47"/>
      <c r="E43" s="47"/>
      <c r="F43" s="47"/>
      <c r="G43" s="47"/>
      <c r="H43" s="47"/>
      <c r="I43" s="47"/>
      <c r="J43" s="47"/>
      <c r="K43" s="47"/>
    </row>
    <row r="44" spans="1:2" ht="12.75">
      <c r="A44" s="50" t="s">
        <v>73</v>
      </c>
      <c r="B44" s="40" t="s">
        <v>72</v>
      </c>
    </row>
    <row r="46" spans="2:11" ht="15" customHeight="1">
      <c r="B46" s="26" t="s">
        <v>96</v>
      </c>
      <c r="C46" s="47"/>
      <c r="D46" s="47"/>
      <c r="E46" s="47"/>
      <c r="F46" s="47"/>
      <c r="G46" s="47"/>
      <c r="H46" s="47"/>
      <c r="I46" s="47"/>
      <c r="J46" s="47"/>
      <c r="K46" s="47"/>
    </row>
    <row r="47" spans="3:11" ht="12.75" customHeight="1">
      <c r="C47" s="47"/>
      <c r="D47" s="47"/>
      <c r="E47" s="47"/>
      <c r="F47" s="47"/>
      <c r="G47" s="47"/>
      <c r="H47" s="47"/>
      <c r="I47" s="47"/>
      <c r="J47" s="47"/>
      <c r="K47" s="47"/>
    </row>
    <row r="48" spans="1:2" ht="12.75">
      <c r="A48" s="50" t="s">
        <v>78</v>
      </c>
      <c r="B48" s="40" t="s">
        <v>5</v>
      </c>
    </row>
    <row r="49" spans="9:13" ht="12.75">
      <c r="I49" s="27" t="s">
        <v>19</v>
      </c>
      <c r="M49" s="27" t="s">
        <v>19</v>
      </c>
    </row>
    <row r="50" spans="7:13" ht="12.75">
      <c r="G50" s="27" t="s">
        <v>18</v>
      </c>
      <c r="I50" s="27" t="s">
        <v>20</v>
      </c>
      <c r="J50" s="27"/>
      <c r="K50" s="27" t="s">
        <v>18</v>
      </c>
      <c r="L50" s="27"/>
      <c r="M50" s="27" t="s">
        <v>20</v>
      </c>
    </row>
    <row r="51" spans="7:13" ht="12.75">
      <c r="G51" s="27" t="s">
        <v>12</v>
      </c>
      <c r="I51" s="27" t="s">
        <v>12</v>
      </c>
      <c r="J51" s="27"/>
      <c r="K51" s="27" t="s">
        <v>21</v>
      </c>
      <c r="L51" s="27"/>
      <c r="M51" s="27" t="s">
        <v>24</v>
      </c>
    </row>
    <row r="52" spans="7:13" ht="12.75">
      <c r="G52" s="27" t="s">
        <v>287</v>
      </c>
      <c r="I52" s="27" t="s">
        <v>287</v>
      </c>
      <c r="J52" s="27"/>
      <c r="K52" s="27" t="s">
        <v>287</v>
      </c>
      <c r="L52" s="27"/>
      <c r="M52" s="27" t="s">
        <v>288</v>
      </c>
    </row>
    <row r="53" spans="7:13" ht="12.75">
      <c r="G53" s="27" t="s">
        <v>6</v>
      </c>
      <c r="I53" s="27" t="s">
        <v>6</v>
      </c>
      <c r="J53" s="27"/>
      <c r="K53" s="27" t="s">
        <v>6</v>
      </c>
      <c r="L53" s="27"/>
      <c r="M53" s="27" t="s">
        <v>6</v>
      </c>
    </row>
    <row r="54" ht="12.75">
      <c r="B54" s="26" t="s">
        <v>74</v>
      </c>
    </row>
    <row r="55" spans="2:13" ht="12.75" customHeight="1">
      <c r="B55" s="26" t="s">
        <v>75</v>
      </c>
      <c r="G55" s="2">
        <v>1350</v>
      </c>
      <c r="I55" s="2">
        <v>737</v>
      </c>
      <c r="J55" s="45"/>
      <c r="K55" s="45">
        <v>2211</v>
      </c>
      <c r="L55" s="45"/>
      <c r="M55" s="45">
        <f>679+737</f>
        <v>1416</v>
      </c>
    </row>
    <row r="56" spans="2:13" ht="12.75" customHeight="1" hidden="1">
      <c r="B56" s="26" t="s">
        <v>158</v>
      </c>
      <c r="G56" s="2">
        <f>53-53</f>
        <v>0</v>
      </c>
      <c r="I56" s="2">
        <f>53-53</f>
        <v>0</v>
      </c>
      <c r="J56" s="45"/>
      <c r="K56" s="45">
        <v>0</v>
      </c>
      <c r="L56" s="45"/>
      <c r="M56" s="45">
        <v>0</v>
      </c>
    </row>
    <row r="57" spans="2:13" ht="12.75">
      <c r="B57" s="26" t="s">
        <v>76</v>
      </c>
      <c r="G57" s="2"/>
      <c r="I57" s="2"/>
      <c r="J57" s="45"/>
      <c r="K57" s="45"/>
      <c r="L57" s="45"/>
      <c r="M57" s="45"/>
    </row>
    <row r="58" spans="2:13" ht="12.75">
      <c r="B58" s="26" t="s">
        <v>77</v>
      </c>
      <c r="G58" s="45"/>
      <c r="H58" s="45"/>
      <c r="I58" s="45"/>
      <c r="J58" s="45"/>
      <c r="K58" s="45"/>
      <c r="L58" s="45"/>
      <c r="M58" s="45"/>
    </row>
    <row r="59" spans="2:13" ht="12.75">
      <c r="B59" s="26" t="s">
        <v>75</v>
      </c>
      <c r="G59" s="45">
        <v>-164</v>
      </c>
      <c r="H59" s="45"/>
      <c r="I59" s="45">
        <v>-8</v>
      </c>
      <c r="J59" s="45"/>
      <c r="K59" s="45">
        <v>-170</v>
      </c>
      <c r="L59" s="45"/>
      <c r="M59" s="45">
        <f>3-8</f>
        <v>-5</v>
      </c>
    </row>
    <row r="60" spans="7:13" ht="6" customHeight="1">
      <c r="G60" s="46"/>
      <c r="H60" s="45"/>
      <c r="I60" s="45"/>
      <c r="J60" s="46"/>
      <c r="K60" s="46"/>
      <c r="L60" s="46"/>
      <c r="M60" s="45"/>
    </row>
    <row r="61" spans="7:13" ht="13.5" thickBot="1">
      <c r="G61" s="35">
        <f>SUM(G55:G60)</f>
        <v>1186</v>
      </c>
      <c r="H61" s="45"/>
      <c r="I61" s="35">
        <f>SUM(I55:I60)</f>
        <v>729</v>
      </c>
      <c r="J61" s="1"/>
      <c r="K61" s="35">
        <f>SUM(K55:K60)</f>
        <v>2041</v>
      </c>
      <c r="L61" s="1"/>
      <c r="M61" s="35">
        <f>SUM(M55:M60)</f>
        <v>1411</v>
      </c>
    </row>
    <row r="62" spans="1:2" ht="13.5" thickTop="1">
      <c r="A62" s="50"/>
      <c r="B62" s="40"/>
    </row>
    <row r="63" spans="1:13" ht="12.75" customHeight="1">
      <c r="A63" s="50"/>
      <c r="B63" s="152" t="s">
        <v>281</v>
      </c>
      <c r="C63" s="152"/>
      <c r="D63" s="152"/>
      <c r="E63" s="152"/>
      <c r="F63" s="152"/>
      <c r="G63" s="152"/>
      <c r="H63" s="152"/>
      <c r="I63" s="152"/>
      <c r="J63" s="152"/>
      <c r="K63" s="152"/>
      <c r="L63" s="152"/>
      <c r="M63" s="152"/>
    </row>
    <row r="64" spans="1:13" ht="12.75">
      <c r="A64" s="50"/>
      <c r="B64" s="152"/>
      <c r="C64" s="152"/>
      <c r="D64" s="152"/>
      <c r="E64" s="152"/>
      <c r="F64" s="152"/>
      <c r="G64" s="152"/>
      <c r="H64" s="152"/>
      <c r="I64" s="152"/>
      <c r="J64" s="152"/>
      <c r="K64" s="152"/>
      <c r="L64" s="152"/>
      <c r="M64" s="152"/>
    </row>
    <row r="65" spans="1:13" ht="12.75">
      <c r="A65" s="50"/>
      <c r="B65" s="76"/>
      <c r="C65" s="76"/>
      <c r="D65" s="76"/>
      <c r="E65" s="76"/>
      <c r="F65" s="76"/>
      <c r="G65" s="76"/>
      <c r="H65" s="76"/>
      <c r="I65" s="76"/>
      <c r="J65" s="76"/>
      <c r="K65" s="76"/>
      <c r="L65" s="76"/>
      <c r="M65" s="76"/>
    </row>
    <row r="67" spans="1:13" ht="12.75">
      <c r="A67" s="163" t="s">
        <v>108</v>
      </c>
      <c r="B67" s="163"/>
      <c r="C67" s="163"/>
      <c r="D67" s="163"/>
      <c r="E67" s="163"/>
      <c r="F67" s="163"/>
      <c r="G67" s="163"/>
      <c r="H67" s="163"/>
      <c r="I67" s="163"/>
      <c r="J67" s="163"/>
      <c r="K67" s="163"/>
      <c r="L67" s="163"/>
      <c r="M67" s="163"/>
    </row>
    <row r="68" spans="1:13" ht="12.75">
      <c r="A68" s="163"/>
      <c r="B68" s="163"/>
      <c r="C68" s="163"/>
      <c r="D68" s="163"/>
      <c r="E68" s="163"/>
      <c r="F68" s="163"/>
      <c r="G68" s="163"/>
      <c r="H68" s="163"/>
      <c r="I68" s="163"/>
      <c r="J68" s="163"/>
      <c r="K68" s="163"/>
      <c r="L68" s="163"/>
      <c r="M68" s="163"/>
    </row>
    <row r="70" spans="1:11" ht="12.75">
      <c r="A70" s="50" t="s">
        <v>79</v>
      </c>
      <c r="B70" s="40" t="s">
        <v>97</v>
      </c>
      <c r="C70" s="47"/>
      <c r="D70" s="47"/>
      <c r="E70" s="47"/>
      <c r="F70" s="47"/>
      <c r="G70" s="47"/>
      <c r="H70" s="47"/>
      <c r="I70" s="47"/>
      <c r="J70" s="47"/>
      <c r="K70" s="47"/>
    </row>
    <row r="71" spans="2:11" ht="12.75">
      <c r="B71" s="47"/>
      <c r="C71" s="47"/>
      <c r="D71" s="47"/>
      <c r="E71" s="47"/>
      <c r="F71" s="47"/>
      <c r="G71" s="47"/>
      <c r="H71" s="47"/>
      <c r="I71" s="47"/>
      <c r="J71" s="47"/>
      <c r="K71" s="47"/>
    </row>
    <row r="72" spans="1:13" ht="12.75">
      <c r="A72" s="26"/>
      <c r="B72" s="169" t="s">
        <v>156</v>
      </c>
      <c r="C72" s="169"/>
      <c r="D72" s="169"/>
      <c r="E72" s="169"/>
      <c r="F72" s="169"/>
      <c r="G72" s="169"/>
      <c r="H72" s="169"/>
      <c r="I72" s="169"/>
      <c r="J72" s="169"/>
      <c r="K72" s="169"/>
      <c r="L72" s="169"/>
      <c r="M72" s="169"/>
    </row>
    <row r="73" spans="1:13" ht="12.75">
      <c r="A73" s="26"/>
      <c r="B73" s="74"/>
      <c r="C73" s="74"/>
      <c r="D73" s="74"/>
      <c r="E73" s="74"/>
      <c r="F73" s="74"/>
      <c r="G73" s="74"/>
      <c r="H73" s="74"/>
      <c r="I73" s="74"/>
      <c r="J73" s="74"/>
      <c r="K73" s="74"/>
      <c r="L73" s="74"/>
      <c r="M73" s="74"/>
    </row>
    <row r="74" spans="1:2" ht="12.75">
      <c r="A74" s="50"/>
      <c r="B74" s="40"/>
    </row>
    <row r="75" spans="1:7" ht="12.75">
      <c r="A75" s="50" t="s">
        <v>80</v>
      </c>
      <c r="B75" s="48" t="s">
        <v>82</v>
      </c>
      <c r="G75" s="40"/>
    </row>
    <row r="76" spans="1:2" ht="13.5" customHeight="1">
      <c r="A76" s="50"/>
      <c r="B76" s="40"/>
    </row>
    <row r="77" spans="1:9" ht="12.75">
      <c r="A77" s="50"/>
      <c r="B77" s="43" t="s">
        <v>301</v>
      </c>
      <c r="C77" s="43"/>
      <c r="D77" s="43"/>
      <c r="E77" s="43"/>
      <c r="F77" s="43"/>
      <c r="G77" s="43"/>
      <c r="H77" s="43"/>
      <c r="I77" s="43"/>
    </row>
    <row r="78" spans="1:9" ht="12.75">
      <c r="A78" s="50"/>
      <c r="B78" s="43"/>
      <c r="C78" s="43"/>
      <c r="D78" s="43"/>
      <c r="E78" s="43"/>
      <c r="F78" s="43"/>
      <c r="G78" s="43"/>
      <c r="H78" s="43"/>
      <c r="I78" s="43"/>
    </row>
    <row r="79" spans="1:9" ht="12.75">
      <c r="A79" s="50"/>
      <c r="B79" s="43"/>
      <c r="C79" s="43"/>
      <c r="D79" s="43"/>
      <c r="E79" s="43"/>
      <c r="F79" s="43"/>
      <c r="G79" s="43"/>
      <c r="H79" s="43"/>
      <c r="I79" s="43"/>
    </row>
    <row r="80" spans="1:6" ht="12.75">
      <c r="A80" s="50" t="s">
        <v>81</v>
      </c>
      <c r="B80" s="48" t="s">
        <v>142</v>
      </c>
      <c r="C80" s="43"/>
      <c r="D80" s="43"/>
      <c r="E80" s="43"/>
      <c r="F80" s="43"/>
    </row>
    <row r="84" spans="2:15" ht="25.5">
      <c r="B84" s="159" t="s">
        <v>147</v>
      </c>
      <c r="C84" s="167"/>
      <c r="E84" s="113" t="s">
        <v>149</v>
      </c>
      <c r="F84" s="113"/>
      <c r="G84" s="168" t="s">
        <v>148</v>
      </c>
      <c r="H84" s="168"/>
      <c r="I84" s="168"/>
      <c r="O84" s="89"/>
    </row>
    <row r="85" spans="2:9" ht="12.75">
      <c r="B85" s="47"/>
      <c r="C85" s="106"/>
      <c r="E85" s="113" t="s">
        <v>150</v>
      </c>
      <c r="F85" s="113"/>
      <c r="G85" s="113" t="s">
        <v>151</v>
      </c>
      <c r="I85" s="115" t="s">
        <v>152</v>
      </c>
    </row>
    <row r="86" spans="2:9" ht="12.75">
      <c r="B86" s="47"/>
      <c r="C86" s="106"/>
      <c r="E86" s="113" t="s">
        <v>6</v>
      </c>
      <c r="F86" s="113"/>
      <c r="G86" s="113" t="s">
        <v>6</v>
      </c>
      <c r="I86" s="115" t="s">
        <v>6</v>
      </c>
    </row>
    <row r="87" spans="2:9" ht="12.75">
      <c r="B87" s="166" t="s">
        <v>153</v>
      </c>
      <c r="C87" s="166"/>
      <c r="E87" s="116">
        <v>18675</v>
      </c>
      <c r="F87" s="113"/>
      <c r="G87" s="146" t="s">
        <v>185</v>
      </c>
      <c r="I87" s="115">
        <v>312</v>
      </c>
    </row>
    <row r="89" spans="2:13" ht="12.75">
      <c r="B89" s="152" t="s">
        <v>275</v>
      </c>
      <c r="C89" s="152"/>
      <c r="D89" s="152"/>
      <c r="E89" s="152"/>
      <c r="F89" s="152"/>
      <c r="G89" s="152"/>
      <c r="H89" s="152"/>
      <c r="I89" s="152"/>
      <c r="J89" s="152"/>
      <c r="K89" s="152"/>
      <c r="L89" s="152"/>
      <c r="M89" s="152"/>
    </row>
    <row r="90" spans="2:13" ht="12.75">
      <c r="B90" s="152"/>
      <c r="C90" s="152"/>
      <c r="D90" s="152"/>
      <c r="E90" s="152"/>
      <c r="F90" s="152"/>
      <c r="G90" s="152"/>
      <c r="H90" s="152"/>
      <c r="I90" s="152"/>
      <c r="J90" s="152"/>
      <c r="K90" s="152"/>
      <c r="L90" s="152"/>
      <c r="M90" s="152"/>
    </row>
    <row r="92" spans="2:13" ht="12.75" customHeight="1">
      <c r="B92" s="158" t="s">
        <v>225</v>
      </c>
      <c r="C92" s="158"/>
      <c r="D92" s="158"/>
      <c r="E92" s="158"/>
      <c r="F92" s="158"/>
      <c r="G92" s="158"/>
      <c r="H92" s="158"/>
      <c r="I92" s="158"/>
      <c r="J92" s="158"/>
      <c r="K92" s="158"/>
      <c r="L92" s="158"/>
      <c r="M92" s="158"/>
    </row>
    <row r="93" spans="2:13" ht="12.75">
      <c r="B93" s="158"/>
      <c r="C93" s="158"/>
      <c r="D93" s="158"/>
      <c r="E93" s="158"/>
      <c r="F93" s="158"/>
      <c r="G93" s="158"/>
      <c r="H93" s="158"/>
      <c r="I93" s="158"/>
      <c r="J93" s="158"/>
      <c r="K93" s="158"/>
      <c r="L93" s="158"/>
      <c r="M93" s="158"/>
    </row>
    <row r="94" spans="2:13" ht="12.75">
      <c r="B94" s="167"/>
      <c r="C94" s="167"/>
      <c r="D94" s="167"/>
      <c r="E94" s="167"/>
      <c r="F94" s="167"/>
      <c r="G94" s="167"/>
      <c r="H94" s="167"/>
      <c r="I94" s="167"/>
      <c r="J94" s="167"/>
      <c r="K94" s="167"/>
      <c r="L94" s="167"/>
      <c r="M94" s="167"/>
    </row>
    <row r="95" spans="2:13" ht="12.75">
      <c r="B95" s="106"/>
      <c r="C95" s="106"/>
      <c r="D95" s="106"/>
      <c r="E95" s="106"/>
      <c r="F95" s="106"/>
      <c r="G95" s="106"/>
      <c r="H95" s="106"/>
      <c r="I95" s="106"/>
      <c r="J95" s="106"/>
      <c r="K95" s="106"/>
      <c r="L95" s="106"/>
      <c r="M95" s="106"/>
    </row>
    <row r="96" spans="2:13" ht="12.75">
      <c r="B96" s="170" t="s">
        <v>294</v>
      </c>
      <c r="C96" s="170"/>
      <c r="D96" s="170"/>
      <c r="E96" s="170"/>
      <c r="F96" s="170"/>
      <c r="G96" s="170"/>
      <c r="H96" s="170"/>
      <c r="I96" s="170"/>
      <c r="J96" s="170"/>
      <c r="K96" s="170"/>
      <c r="L96" s="170"/>
      <c r="M96" s="170"/>
    </row>
    <row r="98" spans="1:10" ht="12.75">
      <c r="A98" s="50" t="s">
        <v>83</v>
      </c>
      <c r="B98" s="40" t="s">
        <v>85</v>
      </c>
      <c r="I98" s="27"/>
      <c r="J98" s="27"/>
    </row>
    <row r="100" spans="2:13" ht="12.75" customHeight="1">
      <c r="B100" s="158" t="s">
        <v>197</v>
      </c>
      <c r="C100" s="158"/>
      <c r="D100" s="158"/>
      <c r="E100" s="158"/>
      <c r="F100" s="158"/>
      <c r="G100" s="158"/>
      <c r="H100" s="158"/>
      <c r="I100" s="158"/>
      <c r="J100" s="158"/>
      <c r="K100" s="158"/>
      <c r="L100" s="158"/>
      <c r="M100" s="158"/>
    </row>
    <row r="101" spans="2:13" ht="12.75">
      <c r="B101" s="158"/>
      <c r="C101" s="158"/>
      <c r="D101" s="158"/>
      <c r="E101" s="158"/>
      <c r="F101" s="158"/>
      <c r="G101" s="158"/>
      <c r="H101" s="158"/>
      <c r="I101" s="158"/>
      <c r="J101" s="158"/>
      <c r="K101" s="158"/>
      <c r="L101" s="158"/>
      <c r="M101" s="158"/>
    </row>
    <row r="103" spans="1:2" ht="12.75">
      <c r="A103" s="50" t="s">
        <v>84</v>
      </c>
      <c r="B103" s="40" t="s">
        <v>87</v>
      </c>
    </row>
    <row r="104" ht="12" customHeight="1"/>
    <row r="105" spans="2:13" ht="12" customHeight="1">
      <c r="B105" s="159" t="s">
        <v>314</v>
      </c>
      <c r="C105" s="159"/>
      <c r="D105" s="159"/>
      <c r="E105" s="159"/>
      <c r="F105" s="159"/>
      <c r="G105" s="159"/>
      <c r="H105" s="159"/>
      <c r="I105" s="159"/>
      <c r="J105" s="159"/>
      <c r="K105" s="159"/>
      <c r="L105" s="159"/>
      <c r="M105" s="159"/>
    </row>
    <row r="106" spans="2:13" ht="14.25" customHeight="1">
      <c r="B106" s="159"/>
      <c r="C106" s="159"/>
      <c r="D106" s="159"/>
      <c r="E106" s="159"/>
      <c r="F106" s="159"/>
      <c r="G106" s="159"/>
      <c r="H106" s="159"/>
      <c r="I106" s="159"/>
      <c r="J106" s="159"/>
      <c r="K106" s="159"/>
      <c r="L106" s="159"/>
      <c r="M106" s="159"/>
    </row>
    <row r="107" spans="2:13" ht="14.25" customHeight="1">
      <c r="B107" s="47"/>
      <c r="C107" s="47"/>
      <c r="D107" s="47"/>
      <c r="E107" s="47"/>
      <c r="F107" s="47"/>
      <c r="G107" s="47"/>
      <c r="H107" s="47"/>
      <c r="I107" s="47"/>
      <c r="J107" s="47"/>
      <c r="K107" s="47"/>
      <c r="L107" s="47"/>
      <c r="M107" s="47"/>
    </row>
    <row r="108" spans="2:13" ht="12" customHeight="1">
      <c r="B108" s="159" t="s">
        <v>313</v>
      </c>
      <c r="C108" s="159"/>
      <c r="D108" s="159"/>
      <c r="E108" s="159"/>
      <c r="F108" s="159"/>
      <c r="G108" s="159"/>
      <c r="H108" s="159"/>
      <c r="I108" s="159"/>
      <c r="J108" s="159"/>
      <c r="K108" s="159"/>
      <c r="L108" s="159"/>
      <c r="M108" s="159"/>
    </row>
    <row r="109" ht="12" customHeight="1"/>
    <row r="110" spans="1:2" ht="12.75">
      <c r="A110" s="50" t="s">
        <v>86</v>
      </c>
      <c r="B110" s="40" t="s">
        <v>89</v>
      </c>
    </row>
    <row r="111" spans="1:13" ht="12.75">
      <c r="A111" s="50"/>
      <c r="B111" s="40"/>
      <c r="I111" s="26" t="s">
        <v>19</v>
      </c>
      <c r="M111" s="26" t="s">
        <v>19</v>
      </c>
    </row>
    <row r="112" spans="1:14" ht="12.75">
      <c r="A112" s="50"/>
      <c r="B112" s="40"/>
      <c r="G112" s="53" t="s">
        <v>18</v>
      </c>
      <c r="H112" s="53"/>
      <c r="I112" s="53" t="s">
        <v>20</v>
      </c>
      <c r="J112" s="65"/>
      <c r="K112" s="53" t="s">
        <v>18</v>
      </c>
      <c r="L112" s="53"/>
      <c r="M112" s="53" t="s">
        <v>20</v>
      </c>
      <c r="N112" s="65"/>
    </row>
    <row r="113" spans="1:14" ht="12.75">
      <c r="A113" s="50"/>
      <c r="B113" s="40"/>
      <c r="G113" s="53" t="s">
        <v>12</v>
      </c>
      <c r="H113" s="53"/>
      <c r="I113" s="53" t="s">
        <v>12</v>
      </c>
      <c r="J113" s="65"/>
      <c r="K113" s="53" t="s">
        <v>21</v>
      </c>
      <c r="L113" s="53"/>
      <c r="M113" s="53" t="s">
        <v>24</v>
      </c>
      <c r="N113" s="65"/>
    </row>
    <row r="114" spans="7:13" ht="12.75">
      <c r="G114" s="53" t="s">
        <v>287</v>
      </c>
      <c r="H114" s="53"/>
      <c r="I114" s="53" t="s">
        <v>288</v>
      </c>
      <c r="K114" s="53" t="s">
        <v>287</v>
      </c>
      <c r="L114" s="53"/>
      <c r="M114" s="53" t="s">
        <v>288</v>
      </c>
    </row>
    <row r="115" spans="2:13" ht="12.75">
      <c r="B115" s="40" t="s">
        <v>102</v>
      </c>
      <c r="G115" s="53"/>
      <c r="H115" s="53"/>
      <c r="I115" s="53"/>
      <c r="K115" s="53"/>
      <c r="L115" s="53"/>
      <c r="M115" s="53"/>
    </row>
    <row r="116" spans="2:13" ht="13.5" thickBot="1">
      <c r="B116" s="26" t="s">
        <v>135</v>
      </c>
      <c r="G116" s="92">
        <f>+'IS'!B34</f>
        <v>3813</v>
      </c>
      <c r="H116" s="93"/>
      <c r="I116" s="92">
        <f>+'IS'!D34</f>
        <v>2002</v>
      </c>
      <c r="J116" s="45"/>
      <c r="K116" s="92">
        <f>+'IS'!F34</f>
        <v>6501</v>
      </c>
      <c r="L116" s="93"/>
      <c r="M116" s="92">
        <f>+'IS'!H34</f>
        <v>5038</v>
      </c>
    </row>
    <row r="117" spans="7:13" ht="13.5" thickTop="1">
      <c r="G117" s="94"/>
      <c r="H117" s="94"/>
      <c r="I117" s="45"/>
      <c r="J117" s="45"/>
      <c r="K117" s="94"/>
      <c r="L117" s="94"/>
      <c r="M117" s="45"/>
    </row>
    <row r="118" spans="2:13" ht="12.75">
      <c r="B118" s="26" t="s">
        <v>134</v>
      </c>
      <c r="G118" s="95"/>
      <c r="H118" s="95"/>
      <c r="I118" s="45"/>
      <c r="J118" s="45"/>
      <c r="K118" s="95"/>
      <c r="L118" s="95"/>
      <c r="M118" s="45"/>
    </row>
    <row r="119" spans="2:13" ht="13.5" thickBot="1">
      <c r="B119" s="26" t="s">
        <v>90</v>
      </c>
      <c r="G119" s="92">
        <v>120067</v>
      </c>
      <c r="H119" s="93"/>
      <c r="I119" s="92">
        <v>120001</v>
      </c>
      <c r="J119" s="45"/>
      <c r="K119" s="92">
        <v>120034</v>
      </c>
      <c r="L119" s="93"/>
      <c r="M119" s="92">
        <v>120001</v>
      </c>
    </row>
    <row r="120" spans="7:13" ht="13.5" thickTop="1">
      <c r="G120" s="94"/>
      <c r="H120" s="94"/>
      <c r="I120" s="45"/>
      <c r="J120" s="45"/>
      <c r="K120" s="94"/>
      <c r="L120" s="94"/>
      <c r="M120" s="45"/>
    </row>
    <row r="121" spans="2:13" ht="13.5" thickBot="1">
      <c r="B121" s="26" t="s">
        <v>101</v>
      </c>
      <c r="G121" s="96">
        <f>(G116/G119)*100</f>
        <v>3.1757268858220824</v>
      </c>
      <c r="H121" s="94"/>
      <c r="I121" s="96">
        <f>(I116/I119)*100</f>
        <v>1.668319430671411</v>
      </c>
      <c r="J121" s="45"/>
      <c r="K121" s="96">
        <f>(K116/K119)*100</f>
        <v>5.415965476448339</v>
      </c>
      <c r="L121" s="94"/>
      <c r="M121" s="96">
        <f>(M116/M119)*100</f>
        <v>4.198298347513771</v>
      </c>
    </row>
    <row r="122" spans="7:12" ht="13.5" thickTop="1">
      <c r="G122" s="94"/>
      <c r="H122" s="94"/>
      <c r="I122" s="45"/>
      <c r="J122" s="45"/>
      <c r="K122" s="94"/>
      <c r="L122" s="94"/>
    </row>
    <row r="123" spans="2:10" ht="12.75">
      <c r="B123" s="26" t="s">
        <v>136</v>
      </c>
      <c r="H123" s="49"/>
      <c r="I123" s="45"/>
      <c r="J123" s="49"/>
    </row>
    <row r="124" spans="8:10" ht="12.75">
      <c r="H124" s="49"/>
      <c r="I124" s="45"/>
      <c r="J124" s="49"/>
    </row>
    <row r="125" spans="8:10" ht="12.75">
      <c r="H125" s="49"/>
      <c r="I125" s="45"/>
      <c r="J125" s="49"/>
    </row>
    <row r="126" spans="2:13" ht="12" customHeight="1">
      <c r="B126" s="109"/>
      <c r="C126" s="109"/>
      <c r="D126" s="109"/>
      <c r="E126" s="109"/>
      <c r="F126" s="109"/>
      <c r="G126" s="109"/>
      <c r="H126" s="109"/>
      <c r="I126" s="109"/>
      <c r="J126" s="109"/>
      <c r="K126" s="109"/>
      <c r="L126" s="109"/>
      <c r="M126" s="109"/>
    </row>
    <row r="127" ht="12.75">
      <c r="B127" s="91"/>
    </row>
    <row r="128" spans="1:13" ht="12.75">
      <c r="A128" s="163" t="s">
        <v>108</v>
      </c>
      <c r="B128" s="163"/>
      <c r="C128" s="163"/>
      <c r="D128" s="163"/>
      <c r="E128" s="163"/>
      <c r="F128" s="163"/>
      <c r="G128" s="163"/>
      <c r="H128" s="163"/>
      <c r="I128" s="163"/>
      <c r="J128" s="163"/>
      <c r="K128" s="163"/>
      <c r="L128" s="163"/>
      <c r="M128" s="163"/>
    </row>
    <row r="129" spans="1:13" ht="12.75">
      <c r="A129" s="163"/>
      <c r="B129" s="163"/>
      <c r="C129" s="163"/>
      <c r="D129" s="163"/>
      <c r="E129" s="163"/>
      <c r="F129" s="163"/>
      <c r="G129" s="163"/>
      <c r="H129" s="163"/>
      <c r="I129" s="163"/>
      <c r="J129" s="163"/>
      <c r="K129" s="163"/>
      <c r="L129" s="163"/>
      <c r="M129" s="163"/>
    </row>
    <row r="130" spans="1:13" ht="12.75">
      <c r="A130" s="102"/>
      <c r="B130" s="102"/>
      <c r="C130" s="102"/>
      <c r="D130" s="102"/>
      <c r="E130" s="102"/>
      <c r="F130" s="102"/>
      <c r="G130" s="102"/>
      <c r="H130" s="102"/>
      <c r="I130" s="102"/>
      <c r="J130" s="102"/>
      <c r="K130" s="102"/>
      <c r="L130" s="102"/>
      <c r="M130" s="102"/>
    </row>
    <row r="131" spans="1:10" ht="12.75">
      <c r="A131" s="50" t="s">
        <v>88</v>
      </c>
      <c r="B131" s="40" t="s">
        <v>284</v>
      </c>
      <c r="H131" s="49"/>
      <c r="I131" s="45"/>
      <c r="J131" s="49"/>
    </row>
    <row r="132" spans="8:10" ht="12.75">
      <c r="H132" s="49"/>
      <c r="I132" s="45"/>
      <c r="J132" s="49"/>
    </row>
    <row r="133" spans="2:13" ht="12.75">
      <c r="B133" s="164" t="s">
        <v>276</v>
      </c>
      <c r="C133" s="165"/>
      <c r="D133" s="165"/>
      <c r="E133" s="165"/>
      <c r="F133" s="165"/>
      <c r="G133" s="165"/>
      <c r="H133" s="165"/>
      <c r="I133" s="165"/>
      <c r="J133" s="165"/>
      <c r="K133" s="165"/>
      <c r="L133" s="165"/>
      <c r="M133" s="165"/>
    </row>
    <row r="134" spans="2:13" ht="12.75">
      <c r="B134" s="165"/>
      <c r="C134" s="165"/>
      <c r="D134" s="165"/>
      <c r="E134" s="165"/>
      <c r="F134" s="165"/>
      <c r="G134" s="165"/>
      <c r="H134" s="165"/>
      <c r="I134" s="165"/>
      <c r="J134" s="165"/>
      <c r="K134" s="165"/>
      <c r="L134" s="165"/>
      <c r="M134" s="165"/>
    </row>
    <row r="135" spans="2:13" ht="12.75">
      <c r="B135" s="149"/>
      <c r="C135" s="149"/>
      <c r="D135" s="149"/>
      <c r="E135" s="149"/>
      <c r="F135" s="149"/>
      <c r="G135" s="149"/>
      <c r="H135" s="149"/>
      <c r="I135" s="149"/>
      <c r="J135" s="149"/>
      <c r="K135" s="149"/>
      <c r="L135" s="149"/>
      <c r="M135" s="149"/>
    </row>
    <row r="136" spans="8:10" ht="12.75">
      <c r="H136" s="49"/>
      <c r="I136" s="95" t="s">
        <v>228</v>
      </c>
      <c r="J136" s="49"/>
    </row>
    <row r="137" spans="7:10" ht="12.75">
      <c r="G137" s="27" t="s">
        <v>63</v>
      </c>
      <c r="H137" s="49"/>
      <c r="I137" s="27" t="s">
        <v>63</v>
      </c>
      <c r="J137" s="49"/>
    </row>
    <row r="138" spans="7:10" ht="12.75">
      <c r="G138" s="27" t="s">
        <v>287</v>
      </c>
      <c r="H138" s="49"/>
      <c r="I138" s="27" t="s">
        <v>187</v>
      </c>
      <c r="J138" s="49"/>
    </row>
    <row r="139" spans="7:10" ht="12.75">
      <c r="G139" s="27" t="s">
        <v>6</v>
      </c>
      <c r="H139" s="49"/>
      <c r="I139" s="27" t="s">
        <v>6</v>
      </c>
      <c r="J139" s="49"/>
    </row>
    <row r="140" spans="2:10" ht="12.75">
      <c r="B140" s="26" t="s">
        <v>277</v>
      </c>
      <c r="G140" s="27"/>
      <c r="H140" s="49"/>
      <c r="I140" s="27"/>
      <c r="J140" s="49"/>
    </row>
    <row r="141" spans="3:11" ht="12.75">
      <c r="C141" s="39" t="s">
        <v>163</v>
      </c>
      <c r="G141" s="34">
        <v>55500</v>
      </c>
      <c r="H141" s="108"/>
      <c r="I141" s="34">
        <v>57820</v>
      </c>
      <c r="J141" s="49"/>
      <c r="K141" s="88"/>
    </row>
    <row r="142" spans="3:10" ht="12.75">
      <c r="C142" s="39" t="s">
        <v>164</v>
      </c>
      <c r="G142" s="77">
        <v>-1660</v>
      </c>
      <c r="H142" s="108"/>
      <c r="I142" s="77">
        <v>-1458</v>
      </c>
      <c r="J142" s="49"/>
    </row>
    <row r="143" spans="3:10" ht="12.75">
      <c r="C143" s="39"/>
      <c r="G143" s="34">
        <f>SUM(G141:G142)</f>
        <v>53840</v>
      </c>
      <c r="H143" s="108"/>
      <c r="I143" s="34">
        <f>SUM(I141:I142)</f>
        <v>56362</v>
      </c>
      <c r="J143" s="49"/>
    </row>
    <row r="144" spans="3:10" ht="12.75">
      <c r="C144" s="26" t="s">
        <v>165</v>
      </c>
      <c r="G144" s="34">
        <v>-17948</v>
      </c>
      <c r="H144" s="108"/>
      <c r="I144" s="34">
        <v>-21871</v>
      </c>
      <c r="J144" s="49"/>
    </row>
    <row r="145" spans="7:10" ht="3.75" customHeight="1">
      <c r="G145" s="34"/>
      <c r="H145" s="108"/>
      <c r="I145" s="34"/>
      <c r="J145" s="49"/>
    </row>
    <row r="146" spans="2:10" ht="13.5" thickBot="1">
      <c r="B146" s="26" t="s">
        <v>278</v>
      </c>
      <c r="G146" s="29">
        <f>SUM(G143:G145)</f>
        <v>35892</v>
      </c>
      <c r="H146" s="108"/>
      <c r="I146" s="29">
        <f>SUM(I143:I145)</f>
        <v>34491</v>
      </c>
      <c r="J146" s="49"/>
    </row>
    <row r="147" spans="8:10" ht="13.5" thickTop="1">
      <c r="H147" s="49"/>
      <c r="I147" s="45"/>
      <c r="J147" s="49"/>
    </row>
    <row r="148" spans="8:10" ht="12.75">
      <c r="H148" s="49"/>
      <c r="I148" s="45"/>
      <c r="J148" s="49"/>
    </row>
    <row r="149" spans="2:13" ht="12.75">
      <c r="B149" s="152" t="s">
        <v>258</v>
      </c>
      <c r="C149" s="157"/>
      <c r="D149" s="157"/>
      <c r="E149" s="157"/>
      <c r="F149" s="157"/>
      <c r="G149" s="157"/>
      <c r="H149" s="157"/>
      <c r="I149" s="157"/>
      <c r="J149" s="157"/>
      <c r="K149" s="157"/>
      <c r="L149" s="157"/>
      <c r="M149" s="157"/>
    </row>
    <row r="150" spans="2:13" ht="12.75">
      <c r="B150" s="157"/>
      <c r="C150" s="157"/>
      <c r="D150" s="157"/>
      <c r="E150" s="157"/>
      <c r="F150" s="157"/>
      <c r="G150" s="157"/>
      <c r="H150" s="157"/>
      <c r="I150" s="157"/>
      <c r="J150" s="157"/>
      <c r="K150" s="157"/>
      <c r="L150" s="157"/>
      <c r="M150" s="157"/>
    </row>
    <row r="151" spans="2:13" ht="12.75">
      <c r="B151" s="157"/>
      <c r="C151" s="157"/>
      <c r="D151" s="157"/>
      <c r="E151" s="157"/>
      <c r="F151" s="157"/>
      <c r="G151" s="157"/>
      <c r="H151" s="157"/>
      <c r="I151" s="157"/>
      <c r="J151" s="157"/>
      <c r="K151" s="157"/>
      <c r="L151" s="157"/>
      <c r="M151" s="157"/>
    </row>
    <row r="152" spans="2:13" ht="12.75">
      <c r="B152" s="157"/>
      <c r="C152" s="157"/>
      <c r="D152" s="157"/>
      <c r="E152" s="157"/>
      <c r="F152" s="157"/>
      <c r="G152" s="157"/>
      <c r="H152" s="157"/>
      <c r="I152" s="157"/>
      <c r="J152" s="157"/>
      <c r="K152" s="157"/>
      <c r="L152" s="157"/>
      <c r="M152" s="157"/>
    </row>
    <row r="153" spans="8:10" ht="12.75">
      <c r="H153" s="49"/>
      <c r="I153" s="45"/>
      <c r="J153" s="49"/>
    </row>
    <row r="154" spans="1:2" ht="12.75">
      <c r="A154" s="50" t="s">
        <v>162</v>
      </c>
      <c r="B154" s="40" t="s">
        <v>198</v>
      </c>
    </row>
    <row r="155" spans="1:13" ht="12.75">
      <c r="A155" s="50"/>
      <c r="B155" s="40"/>
      <c r="I155" s="26" t="s">
        <v>19</v>
      </c>
      <c r="M155" s="26" t="s">
        <v>19</v>
      </c>
    </row>
    <row r="156" spans="1:14" ht="12.75">
      <c r="A156" s="50"/>
      <c r="B156" s="40"/>
      <c r="G156" s="53" t="s">
        <v>18</v>
      </c>
      <c r="H156" s="53"/>
      <c r="I156" s="53" t="s">
        <v>20</v>
      </c>
      <c r="J156" s="65"/>
      <c r="K156" s="53" t="s">
        <v>18</v>
      </c>
      <c r="L156" s="53"/>
      <c r="M156" s="53" t="s">
        <v>20</v>
      </c>
      <c r="N156" s="65"/>
    </row>
    <row r="157" spans="1:14" ht="12.75">
      <c r="A157" s="50"/>
      <c r="B157" s="40"/>
      <c r="G157" s="53" t="s">
        <v>12</v>
      </c>
      <c r="H157" s="53"/>
      <c r="I157" s="53" t="s">
        <v>12</v>
      </c>
      <c r="J157" s="65"/>
      <c r="K157" s="53" t="s">
        <v>21</v>
      </c>
      <c r="L157" s="53"/>
      <c r="M157" s="53" t="s">
        <v>24</v>
      </c>
      <c r="N157" s="65"/>
    </row>
    <row r="158" spans="7:13" ht="12.75">
      <c r="G158" s="53" t="s">
        <v>287</v>
      </c>
      <c r="H158" s="53"/>
      <c r="I158" s="53" t="s">
        <v>288</v>
      </c>
      <c r="K158" s="53" t="s">
        <v>287</v>
      </c>
      <c r="L158" s="53"/>
      <c r="M158" s="53" t="s">
        <v>288</v>
      </c>
    </row>
    <row r="159" spans="7:13" ht="12.75">
      <c r="G159" s="53" t="s">
        <v>6</v>
      </c>
      <c r="H159" s="53"/>
      <c r="I159" s="53" t="s">
        <v>6</v>
      </c>
      <c r="K159" s="53" t="s">
        <v>6</v>
      </c>
      <c r="L159" s="53"/>
      <c r="M159" s="53" t="s">
        <v>6</v>
      </c>
    </row>
    <row r="160" spans="2:13" ht="12.75">
      <c r="B160" s="40" t="s">
        <v>199</v>
      </c>
      <c r="G160" s="53"/>
      <c r="H160" s="53"/>
      <c r="I160" s="53"/>
      <c r="K160" s="53"/>
      <c r="L160" s="53"/>
      <c r="M160" s="53"/>
    </row>
    <row r="161" spans="2:13" ht="12.75">
      <c r="B161" s="40" t="s">
        <v>200</v>
      </c>
      <c r="G161" s="53"/>
      <c r="H161" s="53"/>
      <c r="I161" s="53"/>
      <c r="K161" s="53"/>
      <c r="L161" s="53"/>
      <c r="M161" s="53"/>
    </row>
    <row r="162" spans="2:13" ht="12.75">
      <c r="B162" s="26" t="s">
        <v>201</v>
      </c>
      <c r="G162" s="1">
        <v>126</v>
      </c>
      <c r="H162" s="93"/>
      <c r="I162" s="1">
        <v>104</v>
      </c>
      <c r="J162" s="46"/>
      <c r="K162" s="93">
        <v>207</v>
      </c>
      <c r="L162" s="93"/>
      <c r="M162" s="93">
        <v>201</v>
      </c>
    </row>
    <row r="163" spans="2:13" ht="12.75">
      <c r="B163" s="26" t="s">
        <v>208</v>
      </c>
      <c r="G163" s="1">
        <v>-665</v>
      </c>
      <c r="H163" s="94"/>
      <c r="I163" s="3">
        <v>-702</v>
      </c>
      <c r="J163" s="46"/>
      <c r="K163" s="93">
        <f>-896-487</f>
        <v>-1383</v>
      </c>
      <c r="L163" s="94"/>
      <c r="M163" s="46">
        <v>-1388</v>
      </c>
    </row>
    <row r="164" spans="2:13" ht="12.75">
      <c r="B164" s="26" t="s">
        <v>303</v>
      </c>
      <c r="C164" s="39"/>
      <c r="G164" s="1">
        <v>194</v>
      </c>
      <c r="H164" s="94"/>
      <c r="I164" s="1">
        <v>-7</v>
      </c>
      <c r="J164" s="46"/>
      <c r="K164" s="1">
        <v>-147</v>
      </c>
      <c r="L164" s="94"/>
      <c r="M164" s="1">
        <v>-112</v>
      </c>
    </row>
    <row r="165" spans="2:13" ht="13.5" thickBot="1">
      <c r="B165" s="26" t="s">
        <v>302</v>
      </c>
      <c r="C165" s="39"/>
      <c r="G165" s="87">
        <v>-333</v>
      </c>
      <c r="H165" s="94"/>
      <c r="I165" s="87">
        <v>215</v>
      </c>
      <c r="J165" s="46"/>
      <c r="K165" s="87">
        <v>-4</v>
      </c>
      <c r="L165" s="94"/>
      <c r="M165" s="87">
        <v>511</v>
      </c>
    </row>
    <row r="166" spans="3:13" ht="13.5" thickTop="1">
      <c r="C166" s="39"/>
      <c r="G166" s="94"/>
      <c r="H166" s="94"/>
      <c r="I166" s="94"/>
      <c r="J166" s="46"/>
      <c r="K166" s="94"/>
      <c r="L166" s="94"/>
      <c r="M166" s="94"/>
    </row>
    <row r="167" spans="2:13" ht="12.75">
      <c r="B167" s="152" t="s">
        <v>279</v>
      </c>
      <c r="C167" s="152"/>
      <c r="D167" s="152"/>
      <c r="E167" s="152"/>
      <c r="F167" s="152"/>
      <c r="G167" s="152"/>
      <c r="H167" s="152"/>
      <c r="I167" s="152"/>
      <c r="J167" s="152"/>
      <c r="K167" s="152"/>
      <c r="L167" s="152"/>
      <c r="M167" s="152"/>
    </row>
    <row r="168" spans="2:13" ht="12.75">
      <c r="B168" s="152"/>
      <c r="C168" s="152"/>
      <c r="D168" s="152"/>
      <c r="E168" s="152"/>
      <c r="F168" s="152"/>
      <c r="G168" s="152"/>
      <c r="H168" s="152"/>
      <c r="I168" s="152"/>
      <c r="J168" s="152"/>
      <c r="K168" s="152"/>
      <c r="L168" s="152"/>
      <c r="M168" s="152"/>
    </row>
    <row r="169" spans="2:13" ht="12.75">
      <c r="B169" s="101"/>
      <c r="C169" s="101"/>
      <c r="D169" s="101"/>
      <c r="E169" s="101"/>
      <c r="F169" s="101"/>
      <c r="G169" s="101"/>
      <c r="H169" s="101"/>
      <c r="I169" s="101"/>
      <c r="J169" s="101"/>
      <c r="K169" s="101"/>
      <c r="L169" s="101"/>
      <c r="M169" s="101"/>
    </row>
    <row r="170" spans="8:10" ht="12.75">
      <c r="H170" s="49"/>
      <c r="I170" s="45"/>
      <c r="J170" s="49"/>
    </row>
    <row r="171" spans="7:10" ht="12.75">
      <c r="G171" s="53"/>
      <c r="I171" s="53"/>
      <c r="J171" s="53"/>
    </row>
    <row r="172" spans="7:10" ht="12.75">
      <c r="G172" s="53"/>
      <c r="I172" s="53"/>
      <c r="J172" s="53"/>
    </row>
    <row r="173" spans="7:10" ht="12.75">
      <c r="G173" s="53"/>
      <c r="I173" s="53"/>
      <c r="J173" s="53"/>
    </row>
    <row r="174" spans="7:10" ht="12.75">
      <c r="G174" s="53"/>
      <c r="I174" s="53"/>
      <c r="J174" s="53"/>
    </row>
    <row r="175" spans="7:10" ht="12.75">
      <c r="G175" s="53"/>
      <c r="I175" s="53"/>
      <c r="J175" s="53"/>
    </row>
    <row r="176" spans="7:10" ht="12.75">
      <c r="G176" s="58"/>
      <c r="H176" s="45"/>
      <c r="I176" s="58"/>
      <c r="J176" s="58"/>
    </row>
    <row r="177" spans="7:10" ht="12.75">
      <c r="G177" s="58"/>
      <c r="H177" s="45"/>
      <c r="I177" s="58"/>
      <c r="J177" s="58"/>
    </row>
    <row r="178" spans="7:10" ht="12.75">
      <c r="G178" s="53"/>
      <c r="I178" s="53"/>
      <c r="J178" s="53"/>
    </row>
    <row r="179" ht="12.75">
      <c r="B179" s="91"/>
    </row>
    <row r="180" spans="9:12" ht="12.75" hidden="1">
      <c r="I180" s="53"/>
      <c r="J180" s="53"/>
      <c r="K180" s="53"/>
      <c r="L180" s="53"/>
    </row>
    <row r="181" spans="1:13" ht="12.75" customHeight="1" hidden="1">
      <c r="A181" s="162" t="s">
        <v>108</v>
      </c>
      <c r="B181" s="162"/>
      <c r="C181" s="162"/>
      <c r="D181" s="162"/>
      <c r="E181" s="162"/>
      <c r="F181" s="162"/>
      <c r="G181" s="162"/>
      <c r="H181" s="162"/>
      <c r="I181" s="162"/>
      <c r="J181" s="162"/>
      <c r="K181" s="162"/>
      <c r="L181" s="162"/>
      <c r="M181" s="162"/>
    </row>
    <row r="182" spans="1:13" ht="12.75" hidden="1">
      <c r="A182" s="162"/>
      <c r="B182" s="162"/>
      <c r="C182" s="162"/>
      <c r="D182" s="162"/>
      <c r="E182" s="162"/>
      <c r="F182" s="162"/>
      <c r="G182" s="162"/>
      <c r="H182" s="162"/>
      <c r="I182" s="162"/>
      <c r="J182" s="162"/>
      <c r="K182" s="162"/>
      <c r="L182" s="162"/>
      <c r="M182" s="162"/>
    </row>
    <row r="183" spans="9:12" ht="12.75" hidden="1">
      <c r="I183" s="53"/>
      <c r="J183" s="53"/>
      <c r="K183" s="53"/>
      <c r="L183" s="53"/>
    </row>
    <row r="184" spans="7:10" ht="12.75" hidden="1">
      <c r="G184" s="53"/>
      <c r="I184" s="53"/>
      <c r="J184" s="53"/>
    </row>
    <row r="185" spans="7:10" ht="12.75" hidden="1">
      <c r="G185" s="53"/>
      <c r="I185" s="53"/>
      <c r="J185" s="53"/>
    </row>
    <row r="186" spans="7:10" ht="12.75">
      <c r="G186" s="53"/>
      <c r="I186" s="53"/>
      <c r="J186" s="53"/>
    </row>
  </sheetData>
  <sheetProtection/>
  <mergeCells count="23">
    <mergeCell ref="B96:M96"/>
    <mergeCell ref="B23:M25"/>
    <mergeCell ref="B89:M90"/>
    <mergeCell ref="B92:M94"/>
    <mergeCell ref="B28:M31"/>
    <mergeCell ref="A6:M7"/>
    <mergeCell ref="B63:M64"/>
    <mergeCell ref="B87:C87"/>
    <mergeCell ref="B11:M15"/>
    <mergeCell ref="B84:C84"/>
    <mergeCell ref="G84:I84"/>
    <mergeCell ref="B72:M72"/>
    <mergeCell ref="A67:M68"/>
    <mergeCell ref="B35:M38"/>
    <mergeCell ref="B17:M21"/>
    <mergeCell ref="A181:M182"/>
    <mergeCell ref="B100:M101"/>
    <mergeCell ref="A128:M129"/>
    <mergeCell ref="B133:M134"/>
    <mergeCell ref="B149:M152"/>
    <mergeCell ref="B105:M106"/>
    <mergeCell ref="B167:M168"/>
    <mergeCell ref="B108:M108"/>
  </mergeCells>
  <printOptions/>
  <pageMargins left="0.55" right="0.4" top="0.52" bottom="0.43" header="0.34" footer="0.23"/>
  <pageSetup horizontalDpi="600" verticalDpi="600" orientation="portrait" scale="83" r:id="rId2"/>
  <rowBreaks count="2" manualBreakCount="2">
    <brk id="65" max="255" man="1"/>
    <brk id="12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2012-07-30T07:47:38Z</cp:lastPrinted>
  <dcterms:created xsi:type="dcterms:W3CDTF">2001-03-17T05:13:36Z</dcterms:created>
  <dcterms:modified xsi:type="dcterms:W3CDTF">2012-07-30T07:49:59Z</dcterms:modified>
  <cp:category/>
  <cp:version/>
  <cp:contentType/>
  <cp:contentStatus/>
</cp:coreProperties>
</file>