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90" windowWidth="12120" windowHeight="4680" tabRatio="839" activeTab="4"/>
  </bookViews>
  <sheets>
    <sheet name="IS" sheetId="1" r:id="rId1"/>
    <sheet name="BS" sheetId="2" r:id="rId2"/>
    <sheet name="Equity" sheetId="3" r:id="rId3"/>
    <sheet name="CashFlow" sheetId="4" r:id="rId4"/>
    <sheet name="Notes" sheetId="5" r:id="rId5"/>
  </sheets>
  <definedNames>
    <definedName name="_xlnm.Print_Area" localSheetId="3">'CashFlow'!$A$1:$G$68</definedName>
    <definedName name="_xlnm.Print_Area" localSheetId="0">'IS'!$A$1:$I$49</definedName>
    <definedName name="_xlnm.Print_Area" localSheetId="4">'Notes'!$A$1:$M$346</definedName>
    <definedName name="_xlnm.Print_Titles" localSheetId="3">'CashFlow'!$1:$2</definedName>
    <definedName name="_xlnm.Print_Titles" localSheetId="4">'Notes'!$1:$4</definedName>
  </definedNames>
  <calcPr fullCalcOnLoad="1"/>
</workbook>
</file>

<file path=xl/sharedStrings.xml><?xml version="1.0" encoding="utf-8"?>
<sst xmlns="http://schemas.openxmlformats.org/spreadsheetml/2006/main" count="442" uniqueCount="296">
  <si>
    <t>There were no material events subsequent to the end of the reporting quarter that have not been reflected in the interim financial statements.</t>
  </si>
  <si>
    <t xml:space="preserve">  Approved and contracted for</t>
  </si>
  <si>
    <t>Property, plant and equipment</t>
  </si>
  <si>
    <t>Inventories</t>
  </si>
  <si>
    <t>Cash and cash equivalents</t>
  </si>
  <si>
    <t>Taxation</t>
  </si>
  <si>
    <t>RM'000</t>
  </si>
  <si>
    <t>Revenue</t>
  </si>
  <si>
    <t>Cost of sales</t>
  </si>
  <si>
    <t>Other operating income</t>
  </si>
  <si>
    <t>(The figures have not been audited)</t>
  </si>
  <si>
    <t>As At End</t>
  </si>
  <si>
    <t>Quarter</t>
  </si>
  <si>
    <t>(Audited)</t>
  </si>
  <si>
    <t>As At</t>
  </si>
  <si>
    <t>Preceding</t>
  </si>
  <si>
    <t>Financial</t>
  </si>
  <si>
    <t>Year End</t>
  </si>
  <si>
    <t>Individual Quarter</t>
  </si>
  <si>
    <t>Current Year</t>
  </si>
  <si>
    <t>Preceding Year</t>
  </si>
  <si>
    <t>Corresponding</t>
  </si>
  <si>
    <t>To Date</t>
  </si>
  <si>
    <t>Cumulative Quarter</t>
  </si>
  <si>
    <t>Capital</t>
  </si>
  <si>
    <t>Period</t>
  </si>
  <si>
    <t>Gross profit</t>
  </si>
  <si>
    <t>Operating expenses</t>
  </si>
  <si>
    <t>Notes:</t>
  </si>
  <si>
    <t xml:space="preserve">Of Current </t>
  </si>
  <si>
    <t>Notes :</t>
  </si>
  <si>
    <t xml:space="preserve">              </t>
  </si>
  <si>
    <t>CONDENSED CONSOLIDATED STATEMENT OF CHANGES IN EQUITY</t>
  </si>
  <si>
    <t>Share</t>
  </si>
  <si>
    <t>CLASSIC SCENIC BERHAD</t>
  </si>
  <si>
    <t>(Company No. 633887-M)</t>
  </si>
  <si>
    <t>Profit before taxation</t>
  </si>
  <si>
    <t>Cash flows from operating activities</t>
  </si>
  <si>
    <t>Adjustments for :</t>
  </si>
  <si>
    <t xml:space="preserve">Operating profit before working capital changes </t>
  </si>
  <si>
    <t>Cash flows from investing activities</t>
  </si>
  <si>
    <t>Interest received</t>
  </si>
  <si>
    <t>Cash and cash equivalents at the beginning of period</t>
  </si>
  <si>
    <t xml:space="preserve">Note 1 </t>
  </si>
  <si>
    <t>NOTES TO THE INTERIM FINANCIAL REPORT</t>
  </si>
  <si>
    <t>A1.</t>
  </si>
  <si>
    <t>A2.</t>
  </si>
  <si>
    <t>Auditors' Report</t>
  </si>
  <si>
    <t>A3.</t>
  </si>
  <si>
    <t>Seasonal and Cyclical factors</t>
  </si>
  <si>
    <t>The Group's performance is not subject to seasonality or cyclicality.</t>
  </si>
  <si>
    <t>A4.</t>
  </si>
  <si>
    <t>Unusual items affecting assets, liabilities, equity, net income or cash flows</t>
  </si>
  <si>
    <t>A5.</t>
  </si>
  <si>
    <t>Material Changes in Estimates</t>
  </si>
  <si>
    <t>A6.</t>
  </si>
  <si>
    <t>A7.</t>
  </si>
  <si>
    <t>A8.</t>
  </si>
  <si>
    <t>Segmental Reporting</t>
  </si>
  <si>
    <t>A9.</t>
  </si>
  <si>
    <t>Valuation of Property, Plant and Equipment</t>
  </si>
  <si>
    <t>A10.</t>
  </si>
  <si>
    <t>A11.</t>
  </si>
  <si>
    <t>A12.</t>
  </si>
  <si>
    <t>A13.</t>
  </si>
  <si>
    <t>As at</t>
  </si>
  <si>
    <t>Property, plant and equipment :</t>
  </si>
  <si>
    <t>B1.</t>
  </si>
  <si>
    <t>Review Of Performance</t>
  </si>
  <si>
    <t>B2.</t>
  </si>
  <si>
    <t>Variation of Results Against Preceding Quarter</t>
  </si>
  <si>
    <t>B3.</t>
  </si>
  <si>
    <t>Current Year Prospects</t>
  </si>
  <si>
    <t>B4.</t>
  </si>
  <si>
    <t>Variance of Actual and Forecast Profit</t>
  </si>
  <si>
    <t>B5.</t>
  </si>
  <si>
    <t>Current tax expense</t>
  </si>
  <si>
    <t xml:space="preserve">  - current</t>
  </si>
  <si>
    <t>Deferred tax expense</t>
  </si>
  <si>
    <t xml:space="preserve">  Origination and reversal of temporary differences</t>
  </si>
  <si>
    <t>B6.</t>
  </si>
  <si>
    <t>B7.</t>
  </si>
  <si>
    <t>B8.</t>
  </si>
  <si>
    <t>B9.</t>
  </si>
  <si>
    <t>Group Borrowings and Debt Securities</t>
  </si>
  <si>
    <t>B10.</t>
  </si>
  <si>
    <t>B11.</t>
  </si>
  <si>
    <t>Material Litigation</t>
  </si>
  <si>
    <t>B12.</t>
  </si>
  <si>
    <t>Dividends</t>
  </si>
  <si>
    <t>Basis of Calculation of Earnings Per Share</t>
  </si>
  <si>
    <t xml:space="preserve">   shares of RM0.50 each in issue ('000)</t>
  </si>
  <si>
    <t>Premium</t>
  </si>
  <si>
    <t>Purchase of property, plant and equipment</t>
  </si>
  <si>
    <t>Changes in working capital :</t>
  </si>
  <si>
    <t>Cash and bank balances</t>
  </si>
  <si>
    <t>Cash and cash equivalents at the end of period (Note 1)</t>
  </si>
  <si>
    <t>Not applicable as there were no profit forecast and profit guarantee published.</t>
  </si>
  <si>
    <t xml:space="preserve">Status of Corporate Proposal </t>
  </si>
  <si>
    <t>Retained</t>
  </si>
  <si>
    <t>Change in The Composition of The Group</t>
  </si>
  <si>
    <t>Deferred tax liabilities</t>
  </si>
  <si>
    <t>Basic Earnings Per Share (sen)</t>
  </si>
  <si>
    <t>Basic earnings per share</t>
  </si>
  <si>
    <t>PART A : EXPLANATORY NOTES AS PER FRS 134</t>
  </si>
  <si>
    <t>(Unaudited)</t>
  </si>
  <si>
    <t>Net Assets per share (RM)</t>
  </si>
  <si>
    <t>Equity</t>
  </si>
  <si>
    <t xml:space="preserve">Total </t>
  </si>
  <si>
    <t>Current</t>
  </si>
  <si>
    <t>Year-to-date</t>
  </si>
  <si>
    <t>PART B : ADDITIONAL INFORMATION REQUIRED BY THE BURSA MALAYSIA SECURITIES BERHAD LISTING REQUIREMENTS</t>
  </si>
  <si>
    <t>Share capital</t>
  </si>
  <si>
    <t>Earning per share</t>
  </si>
  <si>
    <t>Total non-current assets</t>
  </si>
  <si>
    <t>Total current assets</t>
  </si>
  <si>
    <t>Total non-current liabilities</t>
  </si>
  <si>
    <t>Total assets</t>
  </si>
  <si>
    <t>Total equity and liabilities</t>
  </si>
  <si>
    <t>Capital Commitments Outstanding Not Provided In The Interim Financial Report</t>
  </si>
  <si>
    <t xml:space="preserve">   Basic earnings per share (sen)</t>
  </si>
  <si>
    <t xml:space="preserve">   Diluted earnings per share (sen)</t>
  </si>
  <si>
    <t>ASSETS</t>
  </si>
  <si>
    <t>Non-Current Assets</t>
  </si>
  <si>
    <t>Current Assets</t>
  </si>
  <si>
    <t>EQUITY</t>
  </si>
  <si>
    <t>LIABILITIES</t>
  </si>
  <si>
    <t>Non-Current Liabilities</t>
  </si>
  <si>
    <t>Total liabilities</t>
  </si>
  <si>
    <t>Current Liabilities</t>
  </si>
  <si>
    <t xml:space="preserve">Profit before taxation </t>
  </si>
  <si>
    <t>Intangible asset</t>
  </si>
  <si>
    <t xml:space="preserve"> Retained earnings</t>
  </si>
  <si>
    <t>Treasury shares</t>
  </si>
  <si>
    <t>Treasury</t>
  </si>
  <si>
    <t>Issuances and Repayment of Debt and Equity Securities</t>
  </si>
  <si>
    <t>Dividends Paid</t>
  </si>
  <si>
    <t>Weighted average number of ordinary</t>
  </si>
  <si>
    <t>Net profit attributable to equity holders (RM'000)</t>
  </si>
  <si>
    <t>There were no issuance and repayment of debts and equity securities, shares buy-back, shares cancellation, shares held as treasury shares or resale of treasury shares during the current quarter under review and financial year to date.</t>
  </si>
  <si>
    <t>At 1 January 2010</t>
  </si>
  <si>
    <t>There was no dilution in the earnings per share.</t>
  </si>
  <si>
    <t>N/A</t>
  </si>
  <si>
    <t>CONDENSED CONSOLIDATED STATEMENT OF COMPREHENSIVE INCOME</t>
  </si>
  <si>
    <t>Cash generated from operations</t>
  </si>
  <si>
    <t>Net cash generated from operating activities</t>
  </si>
  <si>
    <t>Derivative Financial Instruments</t>
  </si>
  <si>
    <r>
      <t xml:space="preserve">- IC Interpretation 15, </t>
    </r>
    <r>
      <rPr>
        <i/>
        <sz val="10"/>
        <rFont val="Times New Roman"/>
        <family val="1"/>
      </rPr>
      <t>Agreements for the Construction of Real Estate</t>
    </r>
  </si>
  <si>
    <t>Basis of Preparation</t>
  </si>
  <si>
    <r>
      <t>Subsequent</t>
    </r>
    <r>
      <rPr>
        <b/>
        <sz val="10"/>
        <color indexed="10"/>
        <rFont val="Times New Roman"/>
        <family val="1"/>
      </rPr>
      <t xml:space="preserve"> </t>
    </r>
    <r>
      <rPr>
        <b/>
        <sz val="10"/>
        <rFont val="Times New Roman"/>
        <family val="1"/>
      </rPr>
      <t>Events</t>
    </r>
  </si>
  <si>
    <t>The purpose of entering currency forward contracts is to minimise the impact of unfavourable movement in exchange rate. There are no cash requirements for these contracts.</t>
  </si>
  <si>
    <t>The market risk posed by the Group's currency forward contracts depends on the economic changes that may impact market prices. As the exchange rate is pre-determined under such contracts, the market risk in these instruments is not significant. The currency forward contracts are transacted with the Group's banker and the credit risk for non-performance by the counterparty in these instruments is minimal.</t>
  </si>
  <si>
    <t>Total current liabilities</t>
  </si>
  <si>
    <t>Current tax liabilities</t>
  </si>
  <si>
    <t xml:space="preserve">Currency Forward Contracts            </t>
  </si>
  <si>
    <t>Fair value</t>
  </si>
  <si>
    <t xml:space="preserve">Principal or Notional </t>
  </si>
  <si>
    <t>Amount</t>
  </si>
  <si>
    <t>Assets</t>
  </si>
  <si>
    <t>Liabilities</t>
  </si>
  <si>
    <t>- Less than 1 year</t>
  </si>
  <si>
    <t>The adoption of the above FRSs and amendments did not have any material financial impacts on the Group's financial results.</t>
  </si>
  <si>
    <t>Contingent Liabilities and Contingent Assets</t>
  </si>
  <si>
    <t xml:space="preserve">Corporate guarantee granted by the Company in favour of </t>
  </si>
  <si>
    <t>There were no announced corporate proposals not completed as at the date of this report.</t>
  </si>
  <si>
    <t>Cash flows from financing activities</t>
  </si>
  <si>
    <t xml:space="preserve">  - prior</t>
  </si>
  <si>
    <t>There were no unusual items and amounts of items affecting assets, liabilities, equity, net income or cash flows during the current quarter under review and financial year to date.</t>
  </si>
  <si>
    <t xml:space="preserve">There were no changes in accounting estimates that have had material effect in the current quarter under review and financial year to date. </t>
  </si>
  <si>
    <t xml:space="preserve">  licensed banks for credit facilities granted to its subsidiaries</t>
  </si>
  <si>
    <t>31.12.2010</t>
  </si>
  <si>
    <t>Realised and unrealised retained profits</t>
  </si>
  <si>
    <t>Total retained profits of the Company and its subsidiaries:</t>
  </si>
  <si>
    <t>- Realised</t>
  </si>
  <si>
    <t>- Unrealised</t>
  </si>
  <si>
    <t>Total group retained profits as per consolidated accounts</t>
  </si>
  <si>
    <t>Proceeds from disposal of property, plant and equipment</t>
  </si>
  <si>
    <t>- Improvements to FRSs (2010)</t>
  </si>
  <si>
    <r>
      <t xml:space="preserve">- Amendments to FRS 7, </t>
    </r>
    <r>
      <rPr>
        <i/>
        <sz val="10"/>
        <rFont val="Times New Roman"/>
        <family val="1"/>
      </rPr>
      <t>Financial Instruments: Disclosures - Improving Disclosures about Financial Instruments</t>
    </r>
  </si>
  <si>
    <t>Effective for annual periods beginning on or after 1 July 2011</t>
  </si>
  <si>
    <t>Effective for annual periods beginning on or after 1 January 2012</t>
  </si>
  <si>
    <r>
      <t xml:space="preserve">- IC Interpretation 19, </t>
    </r>
    <r>
      <rPr>
        <i/>
        <sz val="10"/>
        <rFont val="Times New Roman"/>
        <family val="1"/>
      </rPr>
      <t>Extinguishing Financial Liabilities with Equity Instruments</t>
    </r>
  </si>
  <si>
    <r>
      <t xml:space="preserve">- Amendments to IC Interpretation 14, </t>
    </r>
    <r>
      <rPr>
        <i/>
        <sz val="10"/>
        <rFont val="Times New Roman"/>
        <family val="1"/>
      </rPr>
      <t>Prepayments of a Minimum Funding Requirement</t>
    </r>
  </si>
  <si>
    <r>
      <t xml:space="preserve">- FRS 124, </t>
    </r>
    <r>
      <rPr>
        <i/>
        <sz val="10"/>
        <rFont val="Times New Roman"/>
        <family val="1"/>
      </rPr>
      <t>Related Party Disclosures (revised)</t>
    </r>
  </si>
  <si>
    <t>Less: Consolidation adjustments</t>
  </si>
  <si>
    <t xml:space="preserve">     Non-controlling interest</t>
  </si>
  <si>
    <t>Trade and other receivables</t>
  </si>
  <si>
    <t>Prepayments paid</t>
  </si>
  <si>
    <t>Trade and other payables</t>
  </si>
  <si>
    <t>Prepayments received</t>
  </si>
  <si>
    <t>At 1 January 2011</t>
  </si>
  <si>
    <t>The interim financial statements should be read in conjunction with the Audited Financial Statements for the year ended 31 December 2010 of Classic Scenic Berhad ("CSCENIC" or "the Company"). The explanatory notes attached to the interim financial statements provide an explanation of events and transactions that are significant to an understanding of the changes in the financial position and performance of the Group since the financial year ended 31 December 2010.</t>
  </si>
  <si>
    <t>The auditors’ report  on the financial statements for the year ended 31 December 2010 of the Group was not qualified.</t>
  </si>
  <si>
    <t>There was no revaluation of property, plant and equipment since the last Audited Financial Statements for the year ended 31 December 2010.</t>
  </si>
  <si>
    <t>Since the last Audited Financial Statements for the year ended 31 December 2010, the Group does not have any material litigation until the date of this report.</t>
  </si>
  <si>
    <r>
      <t xml:space="preserve">- FRS 127, </t>
    </r>
    <r>
      <rPr>
        <i/>
        <sz val="10"/>
        <rFont val="Times New Roman"/>
        <family val="1"/>
      </rPr>
      <t>Consolidated and Separate Financial Reporting Standards (revised)</t>
    </r>
  </si>
  <si>
    <r>
      <t xml:space="preserve">- Amendments to FRS 138, </t>
    </r>
    <r>
      <rPr>
        <i/>
        <sz val="10"/>
        <rFont val="Times New Roman"/>
        <family val="1"/>
      </rPr>
      <t>Intangible Assets</t>
    </r>
  </si>
  <si>
    <t>The following FRSs, IC Interpretations and Amendments to FRSs have been issued by the MASB but are not yet effective, and have yet to be adopted by the Group:</t>
  </si>
  <si>
    <t>The breakdown of the Group's retained profits as at the reporting date, into realised and unrealised, pursuant to the directive issued by Bursa Malaysia Securities Berhad ("Bursa Securities") on 25 March 2010 is as follows:-</t>
  </si>
  <si>
    <t>The Group's Executive Directors ("ED") review the operation in three reportable geographical segments as follow:-</t>
  </si>
  <si>
    <t>North America</t>
  </si>
  <si>
    <t>Total</t>
  </si>
  <si>
    <t>Segment revenue</t>
  </si>
  <si>
    <t>Segment trade receivables</t>
  </si>
  <si>
    <t xml:space="preserve">     Owners of the Company</t>
  </si>
  <si>
    <t>Total equity attributable to owners of the Company</t>
  </si>
  <si>
    <t>Non-controlling interest</t>
  </si>
  <si>
    <t>Total equity</t>
  </si>
  <si>
    <t>Deposits with licensed bank</t>
  </si>
  <si>
    <r>
      <t xml:space="preserve">The determination of realised and unrealised profits is in accordance to the Guidance on Special Matter No.1, </t>
    </r>
    <r>
      <rPr>
        <i/>
        <sz val="10"/>
        <rFont val="Times New Roman"/>
        <family val="1"/>
      </rPr>
      <t>Determination of Realised and Unrealised Profits or Losses in the Context of Disclosures, Pursuant to Bursa Malaysia Securities Berhad Listing Requirement</t>
    </r>
    <r>
      <rPr>
        <sz val="10"/>
        <rFont val="Times New Roman"/>
        <family val="1"/>
      </rPr>
      <t>, issued by the Malaysian Institute of Accountants on 20 December 2010, and presented based on the format prescribed by Bursa Securities.</t>
    </r>
  </si>
  <si>
    <t>Financial assets at fair value through profit and loss</t>
  </si>
  <si>
    <t>Since the reportable segment of the Group is primarily confined within one business, which is the manufacturing and sale of wooden picture frame moulding and timber products and its operation are carried out solely in Malaysia, it is not practicable for the Group to incur excessive cost to develop the necessary information, which is not available, for the disclosure of segment profit and segment asset (other than trade receivables) and it is not included in the internal management reports that are reviewed by the ED.</t>
  </si>
  <si>
    <t>-</t>
  </si>
  <si>
    <t>Asia Pacific</t>
  </si>
  <si>
    <t>Dividend paid</t>
  </si>
  <si>
    <t>Net cash used in financing activities</t>
  </si>
  <si>
    <t>The significant accounting policies and methods of computation applied in the unaudited condensed interim financial statements are consistent with those adopted in the most recent annual financial statements for the year ended 31 December 2010 except for the adoption of the following Financial Reporting Standards ("FRSs") and Amendments issued by MASB, which are applicable to its financial statements and are relevant to its operations:-</t>
  </si>
  <si>
    <t>Financial liabilities at fair value through profit and loss</t>
  </si>
  <si>
    <t>Income taxes paid</t>
  </si>
  <si>
    <t>FOR THE QUARTER ENDED 31 DECEMBER 2011</t>
  </si>
  <si>
    <t>31.12.2011</t>
  </si>
  <si>
    <t>QUARTERLY REPORT ON CONSOLIDATED RESULTS FOR THE FOURTH QUARTER ENDED 31 DECEMBER 2011</t>
  </si>
  <si>
    <t>CONDENSED CONSOLIDATED  STATEMENT OF FINANCIAL POSITION AS AT 31 DECEMBER 2011</t>
  </si>
  <si>
    <t>At 31 December 2010</t>
  </si>
  <si>
    <t>At 31 December 2011</t>
  </si>
  <si>
    <t>Net cash used in investing activities</t>
  </si>
  <si>
    <t>Net (decrease)/increase in cash and cash equivalents</t>
  </si>
  <si>
    <t>There were no changes in the composition of the Group for the quarter ended 31 December 2011 including business combination, acquisition or disposal of subsidiaries and long term investments, restructuring and discontinued operation.</t>
  </si>
  <si>
    <t>As at 31 December 2011, the contingent liabilities and contingent assets of a material nature are as follow:-</t>
  </si>
  <si>
    <t>As at 31 December 2011, the Group does not have any bank borrowings.</t>
  </si>
  <si>
    <t>Effective for annual periods beginning on or after 1 July 2012</t>
  </si>
  <si>
    <t>Effective for annual periods beginning on or after 1 January 2013</t>
  </si>
  <si>
    <r>
      <t xml:space="preserve">- FRS 9, </t>
    </r>
    <r>
      <rPr>
        <i/>
        <sz val="10"/>
        <rFont val="Times New Roman"/>
        <family val="1"/>
      </rPr>
      <t>Financial Instruments</t>
    </r>
  </si>
  <si>
    <r>
      <t xml:space="preserve">- Amendments to FRS 101, </t>
    </r>
    <r>
      <rPr>
        <i/>
        <sz val="10"/>
        <rFont val="Times New Roman"/>
        <family val="1"/>
      </rPr>
      <t>Prsentation of Financial Statements - Presentation of Items of Other Comprehensive Income</t>
    </r>
  </si>
  <si>
    <r>
      <t xml:space="preserve">- Amendments to FRS 112, </t>
    </r>
    <r>
      <rPr>
        <i/>
        <sz val="10"/>
        <rFont val="Times New Roman"/>
        <family val="1"/>
      </rPr>
      <t>Income Taxes - Recovery of Underlying Assets</t>
    </r>
  </si>
  <si>
    <r>
      <t xml:space="preserve">- Amendments to FRS 7, </t>
    </r>
    <r>
      <rPr>
        <i/>
        <sz val="10"/>
        <rFont val="Times New Roman"/>
        <family val="1"/>
      </rPr>
      <t>Financial Instruments: Disclosures - Transfers of Financial Assets</t>
    </r>
  </si>
  <si>
    <r>
      <t xml:space="preserve">- FRS 10, </t>
    </r>
    <r>
      <rPr>
        <i/>
        <sz val="10"/>
        <rFont val="Times New Roman"/>
        <family val="1"/>
      </rPr>
      <t>Consolidated Financial Statements</t>
    </r>
  </si>
  <si>
    <r>
      <t xml:space="preserve">- FRS 11, </t>
    </r>
    <r>
      <rPr>
        <i/>
        <sz val="10"/>
        <rFont val="Times New Roman"/>
        <family val="1"/>
      </rPr>
      <t>Joint Arrangements</t>
    </r>
  </si>
  <si>
    <r>
      <t xml:space="preserve">- FRS 12, </t>
    </r>
    <r>
      <rPr>
        <i/>
        <sz val="10"/>
        <rFont val="Times New Roman"/>
        <family val="1"/>
      </rPr>
      <t>Disclosure of Interests in Other Entities</t>
    </r>
  </si>
  <si>
    <r>
      <t xml:space="preserve">- FRS 13, </t>
    </r>
    <r>
      <rPr>
        <i/>
        <sz val="10"/>
        <rFont val="Times New Roman"/>
        <family val="1"/>
      </rPr>
      <t>Fair Value Measurement</t>
    </r>
  </si>
  <si>
    <r>
      <t xml:space="preserve">- FRS 119, </t>
    </r>
    <r>
      <rPr>
        <i/>
        <sz val="10"/>
        <rFont val="Times New Roman"/>
        <family val="1"/>
      </rPr>
      <t>Employee Benefits</t>
    </r>
  </si>
  <si>
    <r>
      <t xml:space="preserve">- FRS 127, </t>
    </r>
    <r>
      <rPr>
        <i/>
        <sz val="10"/>
        <rFont val="Times New Roman"/>
        <family val="1"/>
      </rPr>
      <t>Separate Financial Statements</t>
    </r>
  </si>
  <si>
    <r>
      <t xml:space="preserve">- FRS 128, </t>
    </r>
    <r>
      <rPr>
        <i/>
        <sz val="10"/>
        <rFont val="Times New Roman"/>
        <family val="1"/>
      </rPr>
      <t>Investment in Associates and Joint Ventures</t>
    </r>
  </si>
  <si>
    <r>
      <t xml:space="preserve">- IC Interpretation 20, </t>
    </r>
    <r>
      <rPr>
        <i/>
        <sz val="10"/>
        <rFont val="Times New Roman"/>
        <family val="1"/>
      </rPr>
      <t>Stripping Costs in the Production Phase of a Surface Mine</t>
    </r>
  </si>
  <si>
    <t>The Group registered revenue of RM12.2 million for the current quarter, a decrease of RM5.4 million or 30.7% compared to the preceding year corresponding quarter of RM17.6 million mainly due to lower sales revenue from export of wooden picture frame moulding. The Group's profit before tax was RM2.8 million, a decrease of RM1.0 million or 26.3% compared to RM3.8 million in the preceding year corresponding quarter. The decrease in profit before tax was in tandem with the decrease in revenue.</t>
  </si>
  <si>
    <t>Convergence of the FRSs with the International Financial Reporting Standards</t>
  </si>
  <si>
    <t>On 19 November 2011, the MASB issued the new Malaysian Financial Reporting Standards ("MFRS") framework, consisting of accounting standards which are in line with the International Financial Standards ("IFRS") issued by the International Accounting Standards Board ("IASB"). The MFRS framework is effective for annual periods beginning on or after 1 January 2012. As at 31 December 2011, all the FRSs issued under the existing FRS framework are the same as the MFRSs issued under the MFRS framework, except for differences in relation to the transitional provisions as well as differences in effective dates contained in certain of the existing FRSs.</t>
  </si>
  <si>
    <t>The financial statements of the Group will be equivalent to the financial statements prepared by other jurisdictions which adopt IFRSs upon the adoption of the MFRS framework.</t>
  </si>
  <si>
    <t>During the financial year ended 31 December 2011, a second interim dividend comprising franked dividend of 10% or 5 sen, less 25% tax per ordinary share and tax-exempt dividend of 2.5% or 1.25 sen per ordinary share totalling RM6.0 million in respect of the financial year ended 31 December 2010 was paid on 19 May 2011.</t>
  </si>
  <si>
    <t>An interim tax-exempt dividend of 8% or 4.0 sen per ordinary share totalling RM4.8 million in respect of the financial year ended 31 December 2011 was paid on 15 November 2011.</t>
  </si>
  <si>
    <t>The effective tax rate for the quarter under review and current year to date were 21% and 22% respectively. The effective tax rate for current year to date was lower than the statutory income tax rate of 25% mainly due to the pioneer status granted to one of its subsidiaries under the Promotion Investment Act 1986 which expired on 31 January 2011.</t>
  </si>
  <si>
    <t xml:space="preserve">The interim financial statements are unaudited and have been prepared in compliance with Financial Reporting Standards ("FRS") 134: Interim Financial Reporting, issued by the Malaysian Accounting Standards Board (MASB) and Appendix 9B Part A of the Listing Requirements of the Bursa Malaysia Securities Berhad ("Bursa Securities"). </t>
  </si>
  <si>
    <t>Accordingly, the Group will apply the MFRS Framework for the financial year ending 31 December 2012.</t>
  </si>
  <si>
    <t>For the financial year ended 31 December 2011, the Group's revenue was RM52.3 million, a decrease of RM4.5 million or 7.9% compared to the preceding year of RM56.8 million mainly due to lower sales revenue from export of wooden picture frame moulding. The Group's profit before tax was RM11.9 million, a decrease of RM1.2 million or 9.2% compared to RM13.1 million in the preceding year primarily attributable to decline in sales revenue from export of wooden picture frame moulding and other operating income.</t>
  </si>
  <si>
    <t>Earnings</t>
  </si>
  <si>
    <t>Share premium</t>
  </si>
  <si>
    <t>As disclosed in Note A8, the Group is primarily involved in the manufacturing and sale of wooden picture frame moulding and timber products, and its operation are carried out solely in Malaysia. Hence, there is no detailed analysis on revenue and earnings of other business operating segments.</t>
  </si>
  <si>
    <t>The Group recorded a revenue of RM12.2 million for the current quarter under review, a slight decrease of RM0.2 million or 1.6% from RM12.4 million in the preceding quarter mainly due to lower sales revenue from export of wooden picture frame moulding. Despite a lower sales revenue, the Group recorded profit before tax for the current quarter under review of RM2.8 million, an increase of RM0.1 million or 3.7% compared to RM2.7 million in the preceding quarter mainly due to lower operating expenses.</t>
  </si>
  <si>
    <t>Profit Forecast and Estimates Announced or Disclosed</t>
  </si>
  <si>
    <t>B13.</t>
  </si>
  <si>
    <t>B14.</t>
  </si>
  <si>
    <t>Profit for the Period</t>
  </si>
  <si>
    <t>Profit and total comprehensive income for the period</t>
  </si>
  <si>
    <t>Attributable to:</t>
  </si>
  <si>
    <t xml:space="preserve">Profit and total comprehensive income for the period </t>
  </si>
  <si>
    <t>Gain on disposal of:</t>
  </si>
  <si>
    <t>- investment property</t>
  </si>
  <si>
    <t>- property, plant and equipment</t>
  </si>
  <si>
    <t>Reversal of impairment loss on:</t>
  </si>
  <si>
    <t xml:space="preserve"> is arrived at after crediting/(charging):</t>
  </si>
  <si>
    <t>Depreciation of:</t>
  </si>
  <si>
    <t>- investment properties</t>
  </si>
  <si>
    <t>Impairment loss on:</t>
  </si>
  <si>
    <t>Save as disclosed above, the other items as required under Appendix 9B Part A (16) of the Listing Requirements of Bursa Securities are not applicable.</t>
  </si>
  <si>
    <t>Unrealised foreign exchange loss</t>
  </si>
  <si>
    <t>- Inventories</t>
  </si>
  <si>
    <t>- Trade and other payables</t>
  </si>
  <si>
    <t>- Trade and other receivables</t>
  </si>
  <si>
    <t>- Prepayments paid/received</t>
  </si>
  <si>
    <t>CONDENSED CONSOLIDATED STATEMENT OF CASH FLOWS FOR THE QUARTER ENDED 31 DECEMBER 2011</t>
  </si>
  <si>
    <t>Interest income</t>
  </si>
  <si>
    <t>- trade receivables</t>
  </si>
  <si>
    <t>Other regions</t>
  </si>
  <si>
    <t>Not applicable as there were no profit forecast or estimates that have been announced or disclosed for the financial year ended 31 December 2011.</t>
  </si>
  <si>
    <t>The fair value derivative liabilities amounting to RM39,000 has been recognised in the financial statements.</t>
  </si>
  <si>
    <t>(Loss)/Gain on foreign exchange</t>
  </si>
  <si>
    <t>Other income including investment income</t>
  </si>
  <si>
    <t>Gain on derivatives</t>
  </si>
  <si>
    <t>The sluggish growth in the US together with the lingering debt crisis in Europe are capable of eroding overall business confidence in USA. With these situations being exacerbated by fast rising operating costs in Asia, we anticipate a more challenging year ahead particularly when the US Dollar is volatile. However, the Group has constantly been able to demonstrate resilience in overcoming adversities and to capitalise on the situations where weaker players are quiting the industry thereby creating more opportunities for the stronger ones. Nevertheless and barring any unforeseen circumstances, the Group shall perform favourably for the financial year ending 31 December 2012.</t>
  </si>
  <si>
    <t>The Board is declaring a second interim dividend comprising franked dividend of 6% or 3 sen, less 25% tax per ordinary share and tax exempt dividend of 4% or 2 sen per ordinary share totalling RM5.1 million in respect of the financial year ended 31 December 2011. The dividend will be payable on 22 May 2012 to depositors registered in the Record of Depositors on 11 May 2012.</t>
  </si>
  <si>
    <t xml:space="preserve">Total dividend paid for the previous financial year 2010:  </t>
  </si>
  <si>
    <t>i.</t>
  </si>
  <si>
    <t>ii.</t>
  </si>
  <si>
    <t>- First interim tax-exempt dividend of 8% or 4.0 sen per ordinary share</t>
  </si>
  <si>
    <t xml:space="preserve">- Second interim dividend comprising franked dividend of 10% or 5 sen, less 25% tax per ordinary share and tax exempt dividend of 2.5% or 1.25 sen per ordinary share </t>
  </si>
  <si>
    <t>The Board had declared a first interim tax-exempt dividend of 8% or 4.0 sen per ordinary share totalling RM4.8 million in respect of the financial year ended 31 December 2011, which was paid on 15 November 2011.</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</si>
</sst>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 numFmtId="216" formatCode="&quot;$&quot;#,##0;\-&quot;$&quot;#,##0"/>
    <numFmt numFmtId="217" formatCode="&quot;$&quot;#,##0;[Red]\-&quot;$&quot;#,##0"/>
    <numFmt numFmtId="218" formatCode="&quot;$&quot;#,##0.00;\-&quot;$&quot;#,##0.00"/>
    <numFmt numFmtId="219" formatCode="&quot;$&quot;#,##0.00;[Red]\-&quot;$&quot;#,##0.00"/>
    <numFmt numFmtId="220" formatCode="_-&quot;$&quot;* #,##0_-;\-&quot;$&quot;* #,##0_-;_-&quot;$&quot;* &quot;-&quot;_-;_-@_-"/>
    <numFmt numFmtId="221" formatCode="_-&quot;$&quot;* #,##0.00_-;\-&quot;$&quot;* #,##0.00_-;_-&quot;$&quot;* &quot;-&quot;??_-;_-@_-"/>
    <numFmt numFmtId="222" formatCode="_(* #,##0.000000000000000_);_(* \(#,##0.000000000000000\);_(* &quot;-&quot;???????????????_);_(@_)"/>
    <numFmt numFmtId="223" formatCode="#\ ?/10"/>
    <numFmt numFmtId="224" formatCode="_(* #,##0.0000_);_(* \(#,##0.0000\);_(* &quot;-&quot;????_);_(@_)"/>
    <numFmt numFmtId="225" formatCode="#,##0.00\ ;\(#,##0.00\)"/>
  </numFmts>
  <fonts count="52">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10"/>
      <name val="Times New Roman"/>
      <family val="1"/>
    </font>
    <font>
      <sz val="8"/>
      <name val="Times New Roman"/>
      <family val="1"/>
    </font>
    <font>
      <sz val="10"/>
      <color indexed="56"/>
      <name val="Times New Roman"/>
      <family val="1"/>
    </font>
    <font>
      <sz val="10"/>
      <color indexed="12"/>
      <name val="Times New Roman"/>
      <family val="1"/>
    </font>
    <font>
      <i/>
      <sz val="10"/>
      <name val="Times New Roman"/>
      <family val="1"/>
    </font>
    <font>
      <b/>
      <sz val="10"/>
      <color indexed="10"/>
      <name val="Times New Roman"/>
      <family val="1"/>
    </font>
    <font>
      <u val="single"/>
      <sz val="10"/>
      <name val="Times New Roman"/>
      <family val="1"/>
    </font>
    <font>
      <u val="single"/>
      <sz val="10"/>
      <color indexed="10"/>
      <name val="Times New Roman"/>
      <family val="1"/>
    </font>
    <font>
      <u val="singleAccounting"/>
      <sz val="9"/>
      <color indexed="10"/>
      <name val="Times New Roman"/>
      <family val="1"/>
    </font>
    <font>
      <u val="singleAccounting"/>
      <sz val="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8">
    <xf numFmtId="0" fontId="0" fillId="0" borderId="0" xfId="0" applyAlignment="1">
      <alignment/>
    </xf>
    <xf numFmtId="179" fontId="3" fillId="0" borderId="0" xfId="42" applyNumberFormat="1" applyFont="1" applyFill="1" applyBorder="1" applyAlignment="1">
      <alignment horizontal="center"/>
    </xf>
    <xf numFmtId="179" fontId="3" fillId="0" borderId="0" xfId="42" applyNumberFormat="1" applyFont="1" applyFill="1" applyAlignment="1">
      <alignment/>
    </xf>
    <xf numFmtId="179" fontId="3" fillId="0" borderId="0" xfId="42" applyNumberFormat="1" applyFont="1" applyFill="1" applyBorder="1" applyAlignment="1">
      <alignment/>
    </xf>
    <xf numFmtId="179" fontId="3" fillId="0" borderId="0" xfId="42" applyNumberFormat="1" applyFont="1" applyBorder="1" applyAlignment="1">
      <alignment horizontal="center"/>
    </xf>
    <xf numFmtId="0" fontId="3" fillId="0" borderId="0" xfId="57" applyFont="1">
      <alignment/>
      <protection/>
    </xf>
    <xf numFmtId="0" fontId="3" fillId="0" borderId="0" xfId="57" applyFont="1" applyAlignment="1">
      <alignment horizontal="center"/>
      <protection/>
    </xf>
    <xf numFmtId="0" fontId="4" fillId="0" borderId="0" xfId="57" applyFont="1" applyAlignment="1">
      <alignment/>
      <protection/>
    </xf>
    <xf numFmtId="0" fontId="5" fillId="0" borderId="0" xfId="57" applyFont="1" applyAlignment="1" quotePrefix="1">
      <alignment/>
      <protection/>
    </xf>
    <xf numFmtId="0" fontId="4" fillId="0" borderId="0" xfId="57" applyFont="1">
      <alignment/>
      <protection/>
    </xf>
    <xf numFmtId="179" fontId="3" fillId="0" borderId="0" xfId="42" applyNumberFormat="1" applyFont="1" applyAlignment="1">
      <alignment/>
    </xf>
    <xf numFmtId="179" fontId="3" fillId="0" borderId="0" xfId="42" applyNumberFormat="1" applyFont="1" applyAlignment="1">
      <alignment horizontal="center"/>
    </xf>
    <xf numFmtId="179" fontId="3" fillId="0" borderId="0" xfId="42" applyNumberFormat="1" applyFont="1" applyBorder="1" applyAlignment="1">
      <alignment/>
    </xf>
    <xf numFmtId="43" fontId="3" fillId="0" borderId="0" xfId="42" applyFont="1" applyFill="1" applyBorder="1" applyAlignment="1">
      <alignment/>
    </xf>
    <xf numFmtId="43" fontId="3" fillId="0" borderId="0" xfId="42" applyFont="1" applyBorder="1" applyAlignment="1">
      <alignment/>
    </xf>
    <xf numFmtId="16" fontId="3" fillId="0" borderId="0" xfId="57" applyNumberFormat="1" applyFont="1" applyAlignment="1">
      <alignment horizontal="center"/>
      <protection/>
    </xf>
    <xf numFmtId="179" fontId="4" fillId="0" borderId="0" xfId="42" applyNumberFormat="1" applyFont="1" applyAlignment="1">
      <alignment/>
    </xf>
    <xf numFmtId="179" fontId="3" fillId="0" borderId="10" xfId="42" applyNumberFormat="1" applyFont="1" applyBorder="1" applyAlignment="1">
      <alignment/>
    </xf>
    <xf numFmtId="179" fontId="3" fillId="0" borderId="11" xfId="42" applyNumberFormat="1" applyFont="1" applyBorder="1" applyAlignment="1">
      <alignment/>
    </xf>
    <xf numFmtId="179" fontId="3" fillId="0" borderId="12" xfId="42" applyNumberFormat="1" applyFont="1" applyBorder="1" applyAlignment="1">
      <alignment/>
    </xf>
    <xf numFmtId="179" fontId="3" fillId="0" borderId="0" xfId="42" applyNumberFormat="1" applyFont="1" applyAlignment="1">
      <alignment horizontal="right"/>
    </xf>
    <xf numFmtId="179" fontId="3" fillId="0" borderId="13" xfId="42" applyNumberFormat="1" applyFont="1" applyBorder="1" applyAlignment="1">
      <alignment/>
    </xf>
    <xf numFmtId="0" fontId="3" fillId="0" borderId="0" xfId="57" applyFont="1" applyAlignment="1">
      <alignment horizontal="right"/>
      <protection/>
    </xf>
    <xf numFmtId="179" fontId="3" fillId="0" borderId="0" xfId="57" applyNumberFormat="1" applyFont="1" applyAlignment="1">
      <alignment horizontal="center"/>
      <protection/>
    </xf>
    <xf numFmtId="206" fontId="3" fillId="0" borderId="0" xfId="57" applyNumberFormat="1" applyFont="1" applyAlignment="1">
      <alignment horizontal="center"/>
      <protection/>
    </xf>
    <xf numFmtId="179" fontId="3" fillId="0" borderId="0" xfId="57" applyNumberFormat="1" applyFont="1">
      <alignment/>
      <protection/>
    </xf>
    <xf numFmtId="43" fontId="3" fillId="0" borderId="0" xfId="42" applyFont="1" applyAlignment="1">
      <alignment horizontal="center"/>
    </xf>
    <xf numFmtId="43" fontId="3" fillId="0" borderId="0" xfId="57" applyNumberFormat="1" applyFont="1" applyAlignment="1">
      <alignment horizontal="center"/>
      <protection/>
    </xf>
    <xf numFmtId="43" fontId="3" fillId="0" borderId="0" xfId="57" applyNumberFormat="1" applyFont="1">
      <alignment/>
      <protection/>
    </xf>
    <xf numFmtId="0" fontId="3" fillId="0" borderId="0" xfId="57" applyFont="1" applyAlignment="1">
      <alignment horizontal="justify"/>
      <protection/>
    </xf>
    <xf numFmtId="0" fontId="3" fillId="0" borderId="0" xfId="57" applyFont="1" applyFill="1">
      <alignment/>
      <protection/>
    </xf>
    <xf numFmtId="0" fontId="3" fillId="0" borderId="0" xfId="57" applyFont="1" applyFill="1" applyAlignment="1">
      <alignment horizontal="center"/>
      <protection/>
    </xf>
    <xf numFmtId="179" fontId="3" fillId="0" borderId="14" xfId="42" applyNumberFormat="1" applyFont="1" applyFill="1" applyBorder="1" applyAlignment="1">
      <alignment/>
    </xf>
    <xf numFmtId="179" fontId="3" fillId="0" borderId="12" xfId="42" applyNumberFormat="1" applyFont="1" applyFill="1" applyBorder="1" applyAlignment="1">
      <alignment/>
    </xf>
    <xf numFmtId="179" fontId="3" fillId="0" borderId="0" xfId="42" applyNumberFormat="1" applyFont="1" applyAlignment="1">
      <alignment horizontal="justify"/>
    </xf>
    <xf numFmtId="0" fontId="3" fillId="0" borderId="0" xfId="57" applyFont="1" applyAlignment="1">
      <alignment horizontal="left"/>
      <protection/>
    </xf>
    <xf numFmtId="43" fontId="3" fillId="0" borderId="0" xfId="42" applyFont="1" applyAlignment="1">
      <alignment/>
    </xf>
    <xf numFmtId="0" fontId="3" fillId="0" borderId="0" xfId="57" applyFont="1" applyFill="1" applyBorder="1" applyAlignment="1">
      <alignment horizontal="center"/>
      <protection/>
    </xf>
    <xf numFmtId="179" fontId="3" fillId="0" borderId="0" xfId="42" applyNumberFormat="1" applyFont="1" applyFill="1" applyAlignment="1">
      <alignment horizontal="center"/>
    </xf>
    <xf numFmtId="179" fontId="3" fillId="0" borderId="12" xfId="42" applyNumberFormat="1" applyFont="1" applyFill="1" applyBorder="1" applyAlignment="1">
      <alignment horizontal="center"/>
    </xf>
    <xf numFmtId="179" fontId="3" fillId="0" borderId="0" xfId="42" applyNumberFormat="1" applyFont="1" applyFill="1" applyBorder="1" applyAlignment="1">
      <alignment horizontal="right"/>
    </xf>
    <xf numFmtId="179" fontId="8" fillId="0" borderId="0" xfId="42" applyNumberFormat="1" applyFont="1" applyFill="1" applyBorder="1" applyAlignment="1">
      <alignment/>
    </xf>
    <xf numFmtId="179" fontId="3" fillId="0" borderId="15" xfId="42" applyNumberFormat="1" applyFont="1" applyFill="1" applyBorder="1" applyAlignment="1">
      <alignment/>
    </xf>
    <xf numFmtId="0" fontId="3" fillId="0" borderId="0" xfId="57" applyFont="1" applyFill="1" quotePrefix="1">
      <alignment/>
      <protection/>
    </xf>
    <xf numFmtId="0" fontId="4" fillId="0" borderId="0" xfId="57" applyFont="1" applyFill="1">
      <alignment/>
      <protection/>
    </xf>
    <xf numFmtId="0" fontId="3" fillId="0" borderId="0" xfId="57" applyFont="1" applyFill="1" applyAlignment="1">
      <alignment horizontal="right"/>
      <protection/>
    </xf>
    <xf numFmtId="0" fontId="3" fillId="0" borderId="0" xfId="57" applyFont="1" applyBorder="1">
      <alignment/>
      <protection/>
    </xf>
    <xf numFmtId="0" fontId="3" fillId="0" borderId="0" xfId="57" applyFont="1" applyFill="1" applyBorder="1">
      <alignment/>
      <protection/>
    </xf>
    <xf numFmtId="0" fontId="4" fillId="0" borderId="0" xfId="57" applyFont="1" applyFill="1" applyAlignment="1">
      <alignment horizontal="left"/>
      <protection/>
    </xf>
    <xf numFmtId="41" fontId="3" fillId="0" borderId="0" xfId="57" applyNumberFormat="1" applyFont="1" applyFill="1">
      <alignment/>
      <protection/>
    </xf>
    <xf numFmtId="41" fontId="3" fillId="0" borderId="0" xfId="57" applyNumberFormat="1" applyFont="1" applyFill="1" applyBorder="1">
      <alignment/>
      <protection/>
    </xf>
    <xf numFmtId="0" fontId="3" fillId="0" borderId="0" xfId="57" applyFont="1" applyFill="1" applyAlignment="1">
      <alignment vertical="top" wrapText="1"/>
      <protection/>
    </xf>
    <xf numFmtId="0" fontId="4" fillId="0" borderId="0" xfId="57" applyFont="1" applyFill="1" applyBorder="1">
      <alignment/>
      <protection/>
    </xf>
    <xf numFmtId="213" fontId="6" fillId="0" borderId="0" xfId="57" applyNumberFormat="1" applyFont="1" applyFill="1" applyBorder="1" applyAlignment="1">
      <alignment horizontal="center"/>
      <protection/>
    </xf>
    <xf numFmtId="0" fontId="4" fillId="0" borderId="0" xfId="57" applyFont="1" applyFill="1" applyAlignment="1" quotePrefix="1">
      <alignment horizontal="left"/>
      <protection/>
    </xf>
    <xf numFmtId="0" fontId="7" fillId="0" borderId="0" xfId="57" applyFont="1" applyAlignment="1">
      <alignment horizontal="left"/>
      <protection/>
    </xf>
    <xf numFmtId="0" fontId="3" fillId="0" borderId="0" xfId="0" applyFont="1" applyAlignment="1">
      <alignment/>
    </xf>
    <xf numFmtId="0" fontId="3" fillId="0" borderId="0" xfId="0" applyFont="1" applyAlignment="1">
      <alignment/>
    </xf>
    <xf numFmtId="0" fontId="6" fillId="0" borderId="0" xfId="57" applyFont="1" applyFill="1" applyAlignment="1">
      <alignment horizontal="center"/>
      <protection/>
    </xf>
    <xf numFmtId="43" fontId="4" fillId="0" borderId="0" xfId="42" applyFont="1" applyAlignment="1">
      <alignment/>
    </xf>
    <xf numFmtId="43" fontId="3" fillId="0" borderId="0" xfId="42" applyFont="1" applyFill="1" applyAlignment="1">
      <alignment/>
    </xf>
    <xf numFmtId="43" fontId="3" fillId="0" borderId="0" xfId="42" applyFont="1" applyAlignment="1">
      <alignment wrapText="1"/>
    </xf>
    <xf numFmtId="43" fontId="4" fillId="0" borderId="0" xfId="42" applyFont="1" applyBorder="1" applyAlignment="1">
      <alignment/>
    </xf>
    <xf numFmtId="41" fontId="6" fillId="0" borderId="0" xfId="57" applyNumberFormat="1" applyFont="1" applyFill="1" applyAlignment="1">
      <alignment horizontal="center"/>
      <protection/>
    </xf>
    <xf numFmtId="181" fontId="3" fillId="0" borderId="0" xfId="60" applyNumberFormat="1" applyFont="1" applyAlignment="1">
      <alignment/>
    </xf>
    <xf numFmtId="179" fontId="3" fillId="0" borderId="0" xfId="60" applyNumberFormat="1" applyFont="1" applyAlignment="1">
      <alignment/>
    </xf>
    <xf numFmtId="179" fontId="3" fillId="0" borderId="15" xfId="42" applyNumberFormat="1" applyFont="1" applyBorder="1" applyAlignment="1">
      <alignment/>
    </xf>
    <xf numFmtId="179" fontId="3" fillId="0" borderId="16" xfId="42" applyNumberFormat="1" applyFont="1" applyBorder="1" applyAlignment="1">
      <alignment/>
    </xf>
    <xf numFmtId="179" fontId="4" fillId="0" borderId="0" xfId="42" applyNumberFormat="1" applyFont="1" applyFill="1" applyAlignment="1">
      <alignment/>
    </xf>
    <xf numFmtId="43" fontId="4" fillId="0" borderId="0" xfId="42" applyFont="1" applyFill="1" applyAlignment="1">
      <alignment/>
    </xf>
    <xf numFmtId="15" fontId="3" fillId="0" borderId="0" xfId="57" applyNumberFormat="1" applyFont="1" applyFill="1" applyAlignment="1" quotePrefix="1">
      <alignment horizontal="center"/>
      <protection/>
    </xf>
    <xf numFmtId="0" fontId="4" fillId="0" borderId="0" xfId="57" applyFont="1" applyFill="1" applyAlignment="1">
      <alignment/>
      <protection/>
    </xf>
    <xf numFmtId="0" fontId="5" fillId="0" borderId="0" xfId="57" applyFont="1" applyFill="1" applyAlignment="1" quotePrefix="1">
      <alignment/>
      <protection/>
    </xf>
    <xf numFmtId="0" fontId="5" fillId="0" borderId="0" xfId="57" applyFont="1" applyFill="1" applyAlignment="1">
      <alignment horizontal="left"/>
      <protection/>
    </xf>
    <xf numFmtId="0" fontId="7" fillId="0" borderId="0" xfId="57" applyFont="1">
      <alignment/>
      <protection/>
    </xf>
    <xf numFmtId="179" fontId="10" fillId="0" borderId="0" xfId="42" applyNumberFormat="1" applyFont="1" applyBorder="1" applyAlignment="1">
      <alignment horizontal="left"/>
    </xf>
    <xf numFmtId="181" fontId="3" fillId="0" borderId="0" xfId="60" applyNumberFormat="1" applyFont="1" applyFill="1" applyBorder="1" applyAlignment="1">
      <alignment/>
    </xf>
    <xf numFmtId="181" fontId="3" fillId="0" borderId="0" xfId="60" applyNumberFormat="1" applyFont="1" applyFill="1" applyAlignment="1">
      <alignment/>
    </xf>
    <xf numFmtId="179" fontId="3" fillId="0" borderId="0" xfId="42" applyNumberFormat="1" applyFont="1" applyFill="1" applyAlignment="1">
      <alignment horizontal="justify"/>
    </xf>
    <xf numFmtId="0" fontId="3" fillId="0" borderId="0" xfId="57" applyFont="1" applyFill="1" applyAlignment="1">
      <alignment horizontal="justify"/>
      <protection/>
    </xf>
    <xf numFmtId="0" fontId="3" fillId="0" borderId="0" xfId="57" applyFont="1" applyFill="1" applyAlignment="1">
      <alignment horizontal="left"/>
      <protection/>
    </xf>
    <xf numFmtId="0" fontId="3" fillId="0" borderId="0" xfId="57" applyFont="1" applyFill="1" applyAlignment="1">
      <alignment horizontal="left" vertical="top" wrapText="1"/>
      <protection/>
    </xf>
    <xf numFmtId="0" fontId="3" fillId="0" borderId="0" xfId="57" applyFont="1" applyFill="1" applyAlignment="1">
      <alignment horizontal="left" vertical="top"/>
      <protection/>
    </xf>
    <xf numFmtId="179" fontId="3" fillId="0" borderId="14" xfId="42" applyNumberFormat="1" applyFont="1" applyFill="1" applyBorder="1" applyAlignment="1">
      <alignment horizontal="center"/>
    </xf>
    <xf numFmtId="179" fontId="4" fillId="0" borderId="0" xfId="57" applyNumberFormat="1" applyFont="1" applyFill="1">
      <alignment/>
      <protection/>
    </xf>
    <xf numFmtId="179" fontId="3" fillId="0" borderId="0" xfId="57" applyNumberFormat="1" applyFont="1" applyFill="1">
      <alignment/>
      <protection/>
    </xf>
    <xf numFmtId="16" fontId="3" fillId="0" borderId="0" xfId="57" applyNumberFormat="1" applyFont="1" applyFill="1" applyAlignment="1">
      <alignment horizontal="center"/>
      <protection/>
    </xf>
    <xf numFmtId="179" fontId="3" fillId="0" borderId="10" xfId="42" applyNumberFormat="1" applyFont="1" applyFill="1" applyBorder="1" applyAlignment="1">
      <alignment/>
    </xf>
    <xf numFmtId="179" fontId="3" fillId="0" borderId="17" xfId="42" applyNumberFormat="1" applyFont="1" applyFill="1" applyBorder="1" applyAlignment="1">
      <alignment/>
    </xf>
    <xf numFmtId="179" fontId="3" fillId="0" borderId="16" xfId="42" applyNumberFormat="1" applyFont="1" applyFill="1" applyBorder="1" applyAlignment="1">
      <alignment/>
    </xf>
    <xf numFmtId="179" fontId="3" fillId="0" borderId="11" xfId="42" applyNumberFormat="1" applyFont="1" applyFill="1" applyBorder="1" applyAlignment="1">
      <alignment/>
    </xf>
    <xf numFmtId="179" fontId="3" fillId="0" borderId="13" xfId="42" applyNumberFormat="1" applyFont="1" applyFill="1" applyBorder="1" applyAlignment="1">
      <alignment/>
    </xf>
    <xf numFmtId="0" fontId="3" fillId="0" borderId="0" xfId="57" applyFont="1" applyFill="1" applyAlignment="1">
      <alignment horizontal="left" vertical="justify"/>
      <protection/>
    </xf>
    <xf numFmtId="179" fontId="3" fillId="0" borderId="18" xfId="42" applyNumberFormat="1" applyFont="1" applyFill="1" applyBorder="1" applyAlignment="1">
      <alignment horizontal="center"/>
    </xf>
    <xf numFmtId="0" fontId="7" fillId="0" borderId="0" xfId="57" applyFont="1" applyFill="1">
      <alignment/>
      <protection/>
    </xf>
    <xf numFmtId="0" fontId="10" fillId="0" borderId="0" xfId="57" applyFont="1" applyFill="1">
      <alignment/>
      <protection/>
    </xf>
    <xf numFmtId="43" fontId="3" fillId="0" borderId="18" xfId="42" applyFont="1" applyFill="1" applyBorder="1" applyAlignment="1">
      <alignment/>
    </xf>
    <xf numFmtId="41" fontId="3" fillId="0" borderId="18" xfId="57" applyNumberFormat="1" applyFont="1" applyFill="1" applyBorder="1" applyAlignment="1">
      <alignment horizontal="center"/>
      <protection/>
    </xf>
    <xf numFmtId="41" fontId="3" fillId="0" borderId="0" xfId="57" applyNumberFormat="1" applyFont="1" applyFill="1" applyBorder="1" applyAlignment="1">
      <alignment horizontal="center"/>
      <protection/>
    </xf>
    <xf numFmtId="213" fontId="3" fillId="0" borderId="0" xfId="57" applyNumberFormat="1" applyFont="1" applyFill="1" applyBorder="1" applyAlignment="1">
      <alignment horizontal="center"/>
      <protection/>
    </xf>
    <xf numFmtId="41" fontId="3" fillId="0" borderId="0" xfId="57" applyNumberFormat="1" applyFont="1" applyFill="1" applyAlignment="1">
      <alignment horizontal="center"/>
      <protection/>
    </xf>
    <xf numFmtId="213" fontId="3" fillId="0" borderId="18" xfId="57" applyNumberFormat="1" applyFont="1" applyFill="1" applyBorder="1" applyAlignment="1">
      <alignment horizontal="center"/>
      <protection/>
    </xf>
    <xf numFmtId="43" fontId="3" fillId="0" borderId="18" xfId="42" applyFont="1" applyFill="1" applyBorder="1" applyAlignment="1">
      <alignment horizontal="right"/>
    </xf>
    <xf numFmtId="179" fontId="3" fillId="0" borderId="0" xfId="42" applyNumberFormat="1" applyFont="1" applyFill="1" applyAlignment="1">
      <alignment horizontal="right"/>
    </xf>
    <xf numFmtId="10" fontId="3" fillId="0" borderId="0" xfId="60" applyNumberFormat="1" applyFont="1" applyBorder="1" applyAlignment="1">
      <alignment/>
    </xf>
    <xf numFmtId="15" fontId="3" fillId="0" borderId="0" xfId="57" applyNumberFormat="1" applyFont="1" applyFill="1" applyAlignment="1" quotePrefix="1">
      <alignment horizontal="left" vertical="justify"/>
      <protection/>
    </xf>
    <xf numFmtId="0" fontId="3" fillId="0" borderId="0" xfId="57" applyFont="1" applyFill="1" applyAlignment="1">
      <alignment horizontal="justify" vertical="top" wrapText="1"/>
      <protection/>
    </xf>
    <xf numFmtId="0" fontId="4" fillId="0" borderId="0" xfId="57" applyFont="1" applyFill="1" applyBorder="1" applyAlignment="1">
      <alignment horizontal="left" vertical="top" wrapText="1"/>
      <protection/>
    </xf>
    <xf numFmtId="0" fontId="4" fillId="0" borderId="0" xfId="57" applyFont="1" applyFill="1" applyBorder="1" applyAlignment="1">
      <alignment horizontal="left"/>
      <protection/>
    </xf>
    <xf numFmtId="0" fontId="9" fillId="0" borderId="0" xfId="57" applyFont="1" applyFill="1">
      <alignment/>
      <protection/>
    </xf>
    <xf numFmtId="179" fontId="4" fillId="0" borderId="0" xfId="42" applyNumberFormat="1" applyFont="1" applyBorder="1" applyAlignment="1">
      <alignment/>
    </xf>
    <xf numFmtId="0" fontId="0" fillId="0" borderId="0" xfId="0" applyFill="1" applyAlignment="1">
      <alignment wrapText="1"/>
    </xf>
    <xf numFmtId="0" fontId="13" fillId="0" borderId="0" xfId="57" applyFont="1" applyFill="1">
      <alignment/>
      <protection/>
    </xf>
    <xf numFmtId="179" fontId="6" fillId="0" borderId="0" xfId="42" applyNumberFormat="1" applyFont="1" applyFill="1" applyBorder="1" applyAlignment="1">
      <alignment horizontal="center"/>
    </xf>
    <xf numFmtId="179" fontId="3" fillId="0" borderId="17" xfId="42" applyNumberFormat="1" applyFont="1" applyBorder="1" applyAlignment="1">
      <alignment/>
    </xf>
    <xf numFmtId="0" fontId="4" fillId="0" borderId="0" xfId="57" applyFont="1" applyFill="1" applyAlignment="1">
      <alignment horizontal="center"/>
      <protection/>
    </xf>
    <xf numFmtId="0" fontId="3" fillId="0" borderId="0" xfId="57" applyFont="1" applyFill="1" applyAlignment="1">
      <alignment horizontal="justify" vertical="top"/>
      <protection/>
    </xf>
    <xf numFmtId="0" fontId="3" fillId="0" borderId="0" xfId="57" applyFont="1" applyFill="1" applyAlignment="1">
      <alignment horizontal="center" vertical="top" wrapText="1"/>
      <protection/>
    </xf>
    <xf numFmtId="179" fontId="3" fillId="0" borderId="0" xfId="42" applyNumberFormat="1" applyFont="1" applyFill="1" applyAlignment="1">
      <alignment horizontal="justify" vertical="top" wrapText="1"/>
    </xf>
    <xf numFmtId="3" fontId="3" fillId="0" borderId="0" xfId="57" applyNumberFormat="1" applyFont="1" applyFill="1" applyAlignment="1">
      <alignment horizontal="center" vertical="top" wrapText="1"/>
      <protection/>
    </xf>
    <xf numFmtId="0" fontId="3" fillId="0" borderId="0" xfId="57" applyFont="1" applyFill="1" applyAlignment="1">
      <alignment horizontal="center" vertical="top"/>
      <protection/>
    </xf>
    <xf numFmtId="0" fontId="7" fillId="0" borderId="0" xfId="57" applyFont="1" applyAlignment="1">
      <alignment horizontal="center"/>
      <protection/>
    </xf>
    <xf numFmtId="0" fontId="3" fillId="0" borderId="0" xfId="57" applyFont="1" applyFill="1" applyAlignment="1">
      <alignment wrapText="1"/>
      <protection/>
    </xf>
    <xf numFmtId="0" fontId="16" fillId="0" borderId="0" xfId="57" applyFont="1" applyFill="1">
      <alignment/>
      <protection/>
    </xf>
    <xf numFmtId="43" fontId="7" fillId="0" borderId="0" xfId="42" applyFont="1" applyFill="1" applyAlignment="1">
      <alignment/>
    </xf>
    <xf numFmtId="181" fontId="7" fillId="0" borderId="0" xfId="60" applyNumberFormat="1" applyFont="1" applyFill="1" applyBorder="1" applyAlignment="1">
      <alignment/>
    </xf>
    <xf numFmtId="179" fontId="7" fillId="0" borderId="0" xfId="42" applyNumberFormat="1" applyFont="1" applyFill="1" applyAlignment="1">
      <alignment/>
    </xf>
    <xf numFmtId="0" fontId="14" fillId="0" borderId="0" xfId="57" applyFont="1" applyFill="1">
      <alignment/>
      <protection/>
    </xf>
    <xf numFmtId="213" fontId="15" fillId="0" borderId="0" xfId="57" applyNumberFormat="1" applyFont="1" applyFill="1" applyBorder="1" applyAlignment="1">
      <alignment horizontal="left"/>
      <protection/>
    </xf>
    <xf numFmtId="0" fontId="0" fillId="0" borderId="0" xfId="0" applyFill="1" applyAlignment="1">
      <alignment vertical="top" wrapText="1"/>
    </xf>
    <xf numFmtId="0" fontId="3" fillId="0" borderId="0" xfId="57" applyFont="1" applyFill="1" applyAlignment="1" quotePrefix="1">
      <alignment horizontal="justify" vertical="top" wrapText="1"/>
      <protection/>
    </xf>
    <xf numFmtId="0" fontId="3" fillId="0" borderId="0" xfId="57" applyFont="1" applyFill="1" applyAlignment="1">
      <alignment horizontal="center"/>
      <protection/>
    </xf>
    <xf numFmtId="0" fontId="3" fillId="0" borderId="0" xfId="57" applyFont="1" applyFill="1" applyAlignment="1">
      <alignment wrapText="1"/>
      <protection/>
    </xf>
    <xf numFmtId="0" fontId="0" fillId="0" borderId="0" xfId="0" applyAlignment="1">
      <alignment wrapText="1"/>
    </xf>
    <xf numFmtId="0" fontId="3" fillId="0" borderId="0" xfId="57" applyFont="1" applyFill="1" applyAlignment="1">
      <alignment horizontal="justify" vertical="top" wrapText="1"/>
      <protection/>
    </xf>
    <xf numFmtId="0" fontId="0" fillId="0" borderId="0" xfId="0" applyAlignment="1">
      <alignment horizontal="justify" vertical="top" wrapText="1"/>
    </xf>
    <xf numFmtId="0" fontId="3" fillId="0" borderId="0" xfId="57" applyFont="1" applyFill="1" applyAlignment="1">
      <alignment horizontal="left" vertical="top" wrapText="1"/>
      <protection/>
    </xf>
    <xf numFmtId="0" fontId="0" fillId="0" borderId="0" xfId="0" applyFill="1" applyAlignment="1">
      <alignment wrapText="1"/>
    </xf>
    <xf numFmtId="0" fontId="4" fillId="0" borderId="0" xfId="57" applyFont="1" applyFill="1" applyBorder="1" applyAlignment="1">
      <alignment horizontal="left" vertical="top" wrapText="1"/>
      <protection/>
    </xf>
    <xf numFmtId="0" fontId="3" fillId="0" borderId="0" xfId="57" applyFont="1" applyFill="1" applyAlignment="1" quotePrefix="1">
      <alignment horizontal="justify" vertical="top" wrapText="1"/>
      <protection/>
    </xf>
    <xf numFmtId="0" fontId="3" fillId="0" borderId="0" xfId="57" applyFont="1" applyFill="1" applyAlignment="1">
      <alignment horizontal="justify" vertical="top"/>
      <protection/>
    </xf>
    <xf numFmtId="0" fontId="3" fillId="0" borderId="0" xfId="57" applyFont="1" applyFill="1" applyAlignment="1">
      <alignment horizontal="left"/>
      <protection/>
    </xf>
    <xf numFmtId="0" fontId="3" fillId="0" borderId="0" xfId="0" applyFont="1" applyFill="1" applyAlignment="1">
      <alignment wrapText="1"/>
    </xf>
    <xf numFmtId="0" fontId="3" fillId="0" borderId="0" xfId="57" applyFont="1" applyFill="1" applyAlignment="1">
      <alignment vertical="top" wrapText="1"/>
      <protection/>
    </xf>
    <xf numFmtId="0" fontId="3" fillId="0" borderId="0" xfId="57" applyFont="1" applyFill="1" applyAlignment="1" quotePrefix="1">
      <alignment horizontal="left" vertical="top" wrapText="1"/>
      <protection/>
    </xf>
    <xf numFmtId="0" fontId="3" fillId="0" borderId="0" xfId="57" applyFont="1" applyFill="1" applyAlignment="1">
      <alignment horizontal="center" vertical="top" wrapText="1"/>
      <protection/>
    </xf>
    <xf numFmtId="0" fontId="0" fillId="0" borderId="0" xfId="0" applyFill="1" applyAlignment="1">
      <alignment horizontal="justify" vertical="top" wrapText="1"/>
    </xf>
    <xf numFmtId="0" fontId="0" fillId="0" borderId="0" xfId="0" applyFont="1" applyFill="1" applyAlignment="1">
      <alignment horizontal="justify"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W 1Q2005 Qtrly Rp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49</xdr:row>
      <xdr:rowOff>47625</xdr:rowOff>
    </xdr:from>
    <xdr:ext cx="76200" cy="190500"/>
    <xdr:sp fLocksText="0">
      <xdr:nvSpPr>
        <xdr:cNvPr id="1" name="Text Box 2"/>
        <xdr:cNvSpPr txBox="1">
          <a:spLocks noChangeArrowheads="1"/>
        </xdr:cNvSpPr>
      </xdr:nvSpPr>
      <xdr:spPr>
        <a:xfrm>
          <a:off x="3124200" y="80581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45</xdr:row>
      <xdr:rowOff>0</xdr:rowOff>
    </xdr:from>
    <xdr:to>
      <xdr:col>9</xdr:col>
      <xdr:colOff>0</xdr:colOff>
      <xdr:row>48</xdr:row>
      <xdr:rowOff>66675</xdr:rowOff>
    </xdr:to>
    <xdr:sp>
      <xdr:nvSpPr>
        <xdr:cNvPr id="2" name="Text Box 3"/>
        <xdr:cNvSpPr txBox="1">
          <a:spLocks noChangeArrowheads="1"/>
        </xdr:cNvSpPr>
      </xdr:nvSpPr>
      <xdr:spPr>
        <a:xfrm>
          <a:off x="0" y="7362825"/>
          <a:ext cx="6991350" cy="552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Comprehensive Income should be read in conjunction with the Audited Financial Statements for the year ended 31 December 2010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69</xdr:row>
      <xdr:rowOff>47625</xdr:rowOff>
    </xdr:from>
    <xdr:ext cx="66675" cy="180975"/>
    <xdr:sp fLocksText="0">
      <xdr:nvSpPr>
        <xdr:cNvPr id="1" name="Text Box 2"/>
        <xdr:cNvSpPr txBox="1">
          <a:spLocks noChangeArrowheads="1"/>
        </xdr:cNvSpPr>
      </xdr:nvSpPr>
      <xdr:spPr>
        <a:xfrm>
          <a:off x="3695700" y="11277600"/>
          <a:ext cx="666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55</xdr:row>
      <xdr:rowOff>152400</xdr:rowOff>
    </xdr:from>
    <xdr:to>
      <xdr:col>4</xdr:col>
      <xdr:colOff>19050</xdr:colOff>
      <xdr:row>59</xdr:row>
      <xdr:rowOff>85725</xdr:rowOff>
    </xdr:to>
    <xdr:sp>
      <xdr:nvSpPr>
        <xdr:cNvPr id="2" name="Text Box 3"/>
        <xdr:cNvSpPr txBox="1">
          <a:spLocks noChangeArrowheads="1"/>
        </xdr:cNvSpPr>
      </xdr:nvSpPr>
      <xdr:spPr>
        <a:xfrm>
          <a:off x="0" y="9115425"/>
          <a:ext cx="5153025"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Financial Position should be read in conjunction with the Audited Financial Statements for the year ended 31 December 2010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38</xdr:row>
      <xdr:rowOff>47625</xdr:rowOff>
    </xdr:from>
    <xdr:to>
      <xdr:col>5</xdr:col>
      <xdr:colOff>647700</xdr:colOff>
      <xdr:row>41</xdr:row>
      <xdr:rowOff>142875</xdr:rowOff>
    </xdr:to>
    <xdr:sp>
      <xdr:nvSpPr>
        <xdr:cNvPr id="1" name="Text Box 1"/>
        <xdr:cNvSpPr txBox="1">
          <a:spLocks noChangeArrowheads="1"/>
        </xdr:cNvSpPr>
      </xdr:nvSpPr>
      <xdr:spPr>
        <a:xfrm>
          <a:off x="9525" y="6238875"/>
          <a:ext cx="6667500"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Changes In Equity should be read in conjunction with the Audited Financial Statements for the year ended 31 December 2010 and the accompanying explanatory notes attached to the Interim Financial Statements.
</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2" name="Picture 4"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3" name="Text Box 5"/>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71</xdr:row>
      <xdr:rowOff>47625</xdr:rowOff>
    </xdr:from>
    <xdr:ext cx="76200" cy="190500"/>
    <xdr:sp fLocksText="0">
      <xdr:nvSpPr>
        <xdr:cNvPr id="1" name="Text Box 2"/>
        <xdr:cNvSpPr txBox="1">
          <a:spLocks noChangeArrowheads="1"/>
        </xdr:cNvSpPr>
      </xdr:nvSpPr>
      <xdr:spPr>
        <a:xfrm>
          <a:off x="3171825" y="112776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65</xdr:row>
      <xdr:rowOff>9525</xdr:rowOff>
    </xdr:from>
    <xdr:to>
      <xdr:col>6</xdr:col>
      <xdr:colOff>571500</xdr:colOff>
      <xdr:row>67</xdr:row>
      <xdr:rowOff>76200</xdr:rowOff>
    </xdr:to>
    <xdr:sp>
      <xdr:nvSpPr>
        <xdr:cNvPr id="2" name="Text Box 3"/>
        <xdr:cNvSpPr txBox="1">
          <a:spLocks noChangeArrowheads="1"/>
        </xdr:cNvSpPr>
      </xdr:nvSpPr>
      <xdr:spPr>
        <a:xfrm>
          <a:off x="0" y="10267950"/>
          <a:ext cx="6457950"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Cash Flows should be read in conjunction with the Audited Financial Statements for the year ended 31 December 2010 and the accompanying explanatory notes attached to the Interim Financial Statements.</a:t>
          </a:r>
        </a:p>
      </xdr:txBody>
    </xdr:sp>
    <xdr:clientData/>
  </xdr:twoCellAnchor>
  <xdr:twoCellAnchor>
    <xdr:from>
      <xdr:col>0</xdr:col>
      <xdr:colOff>57150</xdr:colOff>
      <xdr:row>58</xdr:row>
      <xdr:rowOff>0</xdr:rowOff>
    </xdr:from>
    <xdr:to>
      <xdr:col>4</xdr:col>
      <xdr:colOff>828675</xdr:colOff>
      <xdr:row>58</xdr:row>
      <xdr:rowOff>0</xdr:rowOff>
    </xdr:to>
    <xdr:sp>
      <xdr:nvSpPr>
        <xdr:cNvPr id="3" name="Text Box 7"/>
        <xdr:cNvSpPr txBox="1">
          <a:spLocks noChangeArrowheads="1"/>
        </xdr:cNvSpPr>
      </xdr:nvSpPr>
      <xdr:spPr>
        <a:xfrm>
          <a:off x="57150" y="9172575"/>
          <a:ext cx="5029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assets acquired and liabilities assumed from the acquisition of subsidiary companies are as follows :</a:t>
          </a:r>
        </a:p>
      </xdr:txBody>
    </xdr:sp>
    <xdr:clientData/>
  </xdr:twoCellAnchor>
  <xdr:twoCellAnchor>
    <xdr:from>
      <xdr:col>0</xdr:col>
      <xdr:colOff>38100</xdr:colOff>
      <xdr:row>58</xdr:row>
      <xdr:rowOff>142875</xdr:rowOff>
    </xdr:from>
    <xdr:to>
      <xdr:col>1</xdr:col>
      <xdr:colOff>342900</xdr:colOff>
      <xdr:row>58</xdr:row>
      <xdr:rowOff>142875</xdr:rowOff>
    </xdr:to>
    <xdr:sp>
      <xdr:nvSpPr>
        <xdr:cNvPr id="4" name="Line 8"/>
        <xdr:cNvSpPr>
          <a:spLocks/>
        </xdr:cNvSpPr>
      </xdr:nvSpPr>
      <xdr:spPr>
        <a:xfrm>
          <a:off x="38100" y="93154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323850</xdr:colOff>
      <xdr:row>2</xdr:row>
      <xdr:rowOff>104775</xdr:rowOff>
    </xdr:to>
    <xdr:pic>
      <xdr:nvPicPr>
        <xdr:cNvPr id="5" name="Picture 11"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152400</xdr:colOff>
      <xdr:row>0</xdr:row>
      <xdr:rowOff>38100</xdr:rowOff>
    </xdr:from>
    <xdr:to>
      <xdr:col>0</xdr:col>
      <xdr:colOff>152400</xdr:colOff>
      <xdr:row>2</xdr:row>
      <xdr:rowOff>123825</xdr:rowOff>
    </xdr:to>
    <xdr:sp>
      <xdr:nvSpPr>
        <xdr:cNvPr id="6" name="Text Box 12"/>
        <xdr:cNvSpPr txBox="1">
          <a:spLocks noChangeArrowheads="1"/>
        </xdr:cNvSpPr>
      </xdr:nvSpPr>
      <xdr:spPr>
        <a:xfrm>
          <a:off x="152400" y="38100"/>
          <a:ext cx="0"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twoCellAnchor>
    <xdr:from>
      <xdr:col>1</xdr:col>
      <xdr:colOff>152400</xdr:colOff>
      <xdr:row>0</xdr:row>
      <xdr:rowOff>19050</xdr:rowOff>
    </xdr:from>
    <xdr:to>
      <xdr:col>1</xdr:col>
      <xdr:colOff>1933575</xdr:colOff>
      <xdr:row>2</xdr:row>
      <xdr:rowOff>104775</xdr:rowOff>
    </xdr:to>
    <xdr:sp>
      <xdr:nvSpPr>
        <xdr:cNvPr id="7" name="Text Box 13"/>
        <xdr:cNvSpPr txBox="1">
          <a:spLocks noChangeArrowheads="1"/>
        </xdr:cNvSpPr>
      </xdr:nvSpPr>
      <xdr:spPr>
        <a:xfrm>
          <a:off x="304800" y="1905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196</xdr:row>
      <xdr:rowOff>0</xdr:rowOff>
    </xdr:from>
    <xdr:to>
      <xdr:col>10</xdr:col>
      <xdr:colOff>523875</xdr:colOff>
      <xdr:row>196</xdr:row>
      <xdr:rowOff>0</xdr:rowOff>
    </xdr:to>
    <xdr:sp>
      <xdr:nvSpPr>
        <xdr:cNvPr id="1" name="Text 18"/>
        <xdr:cNvSpPr txBox="1">
          <a:spLocks noChangeArrowheads="1"/>
        </xdr:cNvSpPr>
      </xdr:nvSpPr>
      <xdr:spPr>
        <a:xfrm>
          <a:off x="314325" y="31337250"/>
          <a:ext cx="61245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19050</xdr:colOff>
      <xdr:row>129</xdr:row>
      <xdr:rowOff>0</xdr:rowOff>
    </xdr:from>
    <xdr:to>
      <xdr:col>10</xdr:col>
      <xdr:colOff>514350</xdr:colOff>
      <xdr:row>129</xdr:row>
      <xdr:rowOff>0</xdr:rowOff>
    </xdr:to>
    <xdr:sp>
      <xdr:nvSpPr>
        <xdr:cNvPr id="2" name="Text Box 11"/>
        <xdr:cNvSpPr txBox="1">
          <a:spLocks noChangeArrowheads="1"/>
        </xdr:cNvSpPr>
      </xdr:nvSpPr>
      <xdr:spPr>
        <a:xfrm>
          <a:off x="323850" y="20535900"/>
          <a:ext cx="61055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129</xdr:row>
      <xdr:rowOff>0</xdr:rowOff>
    </xdr:from>
    <xdr:to>
      <xdr:col>10</xdr:col>
      <xdr:colOff>447675</xdr:colOff>
      <xdr:row>129</xdr:row>
      <xdr:rowOff>0</xdr:rowOff>
    </xdr:to>
    <xdr:sp>
      <xdr:nvSpPr>
        <xdr:cNvPr id="3" name="Text Box 12"/>
        <xdr:cNvSpPr txBox="1">
          <a:spLocks noChangeArrowheads="1"/>
        </xdr:cNvSpPr>
      </xdr:nvSpPr>
      <xdr:spPr>
        <a:xfrm>
          <a:off x="304800" y="20535900"/>
          <a:ext cx="60579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285750</xdr:colOff>
      <xdr:row>338</xdr:row>
      <xdr:rowOff>66675</xdr:rowOff>
    </xdr:from>
    <xdr:to>
      <xdr:col>12</xdr:col>
      <xdr:colOff>790575</xdr:colOff>
      <xdr:row>345</xdr:row>
      <xdr:rowOff>152400</xdr:rowOff>
    </xdr:to>
    <xdr:sp>
      <xdr:nvSpPr>
        <xdr:cNvPr id="4" name="Text Box 13"/>
        <xdr:cNvSpPr txBox="1">
          <a:spLocks noChangeArrowheads="1"/>
        </xdr:cNvSpPr>
      </xdr:nvSpPr>
      <xdr:spPr>
        <a:xfrm>
          <a:off x="285750" y="54502050"/>
          <a:ext cx="7391400" cy="12192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CHOW CHOOI YOONG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MAICSA 0772574
</a:t>
          </a:r>
          <a:r>
            <a:rPr lang="en-US" cap="none" sz="1000" b="0" i="0" u="none" baseline="0">
              <a:solidFill>
                <a:srgbClr val="000000"/>
              </a:solidFill>
              <a:latin typeface="Times New Roman"/>
              <a:ea typeface="Times New Roman"/>
              <a:cs typeface="Times New Roman"/>
            </a:rPr>
            <a:t>Date: 29 February 2012
</a:t>
          </a:r>
        </a:p>
      </xdr:txBody>
    </xdr:sp>
    <xdr:clientData/>
  </xdr:twoCellAnchor>
  <xdr:twoCellAnchor>
    <xdr:from>
      <xdr:col>1</xdr:col>
      <xdr:colOff>9525</xdr:colOff>
      <xdr:row>77</xdr:row>
      <xdr:rowOff>0</xdr:rowOff>
    </xdr:from>
    <xdr:to>
      <xdr:col>10</xdr:col>
      <xdr:colOff>419100</xdr:colOff>
      <xdr:row>77</xdr:row>
      <xdr:rowOff>0</xdr:rowOff>
    </xdr:to>
    <xdr:sp>
      <xdr:nvSpPr>
        <xdr:cNvPr id="5" name="Text 18"/>
        <xdr:cNvSpPr txBox="1">
          <a:spLocks noChangeArrowheads="1"/>
        </xdr:cNvSpPr>
      </xdr:nvSpPr>
      <xdr:spPr>
        <a:xfrm>
          <a:off x="314325" y="12192000"/>
          <a:ext cx="60198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230</xdr:row>
      <xdr:rowOff>0</xdr:rowOff>
    </xdr:from>
    <xdr:to>
      <xdr:col>12</xdr:col>
      <xdr:colOff>781050</xdr:colOff>
      <xdr:row>230</xdr:row>
      <xdr:rowOff>0</xdr:rowOff>
    </xdr:to>
    <xdr:sp>
      <xdr:nvSpPr>
        <xdr:cNvPr id="6" name="Text 18"/>
        <xdr:cNvSpPr txBox="1">
          <a:spLocks noChangeArrowheads="1"/>
        </xdr:cNvSpPr>
      </xdr:nvSpPr>
      <xdr:spPr>
        <a:xfrm>
          <a:off x="323850" y="36814125"/>
          <a:ext cx="734377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As at 22 February 2012, the Group has the following outstanding derivatives financial instruments:-
</a:t>
          </a:r>
        </a:p>
      </xdr:txBody>
    </xdr:sp>
    <xdr:clientData/>
  </xdr:twoCellAnchor>
  <xdr:twoCellAnchor editAs="oneCell">
    <xdr:from>
      <xdr:col>0</xdr:col>
      <xdr:colOff>0</xdr:colOff>
      <xdr:row>0</xdr:row>
      <xdr:rowOff>0</xdr:rowOff>
    </xdr:from>
    <xdr:to>
      <xdr:col>1</xdr:col>
      <xdr:colOff>171450</xdr:colOff>
      <xdr:row>2</xdr:row>
      <xdr:rowOff>104775</xdr:rowOff>
    </xdr:to>
    <xdr:pic>
      <xdr:nvPicPr>
        <xdr:cNvPr id="7" name="Picture 26"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1</xdr:col>
      <xdr:colOff>19050</xdr:colOff>
      <xdr:row>231</xdr:row>
      <xdr:rowOff>142875</xdr:rowOff>
    </xdr:from>
    <xdr:to>
      <xdr:col>12</xdr:col>
      <xdr:colOff>781050</xdr:colOff>
      <xdr:row>233</xdr:row>
      <xdr:rowOff>0</xdr:rowOff>
    </xdr:to>
    <xdr:sp>
      <xdr:nvSpPr>
        <xdr:cNvPr id="8" name="Text 18"/>
        <xdr:cNvSpPr txBox="1">
          <a:spLocks noChangeArrowheads="1"/>
        </xdr:cNvSpPr>
      </xdr:nvSpPr>
      <xdr:spPr>
        <a:xfrm>
          <a:off x="323850" y="37118925"/>
          <a:ext cx="7343775" cy="18097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As at 31 December 2011, the Group has the following outstanding derivatives financial instruments:-
</a:t>
          </a:r>
        </a:p>
      </xdr:txBody>
    </xdr:sp>
    <xdr:clientData/>
  </xdr:twoCellAnchor>
  <xdr:twoCellAnchor>
    <xdr:from>
      <xdr:col>1</xdr:col>
      <xdr:colOff>9525</xdr:colOff>
      <xdr:row>192</xdr:row>
      <xdr:rowOff>0</xdr:rowOff>
    </xdr:from>
    <xdr:to>
      <xdr:col>10</xdr:col>
      <xdr:colOff>523875</xdr:colOff>
      <xdr:row>192</xdr:row>
      <xdr:rowOff>0</xdr:rowOff>
    </xdr:to>
    <xdr:sp>
      <xdr:nvSpPr>
        <xdr:cNvPr id="9" name="Text 18"/>
        <xdr:cNvSpPr txBox="1">
          <a:spLocks noChangeArrowheads="1"/>
        </xdr:cNvSpPr>
      </xdr:nvSpPr>
      <xdr:spPr>
        <a:xfrm>
          <a:off x="314325" y="30660975"/>
          <a:ext cx="61245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zoomScale="130" zoomScaleNormal="130" zoomScalePageLayoutView="0" workbookViewId="0" topLeftCell="A19">
      <selection activeCell="B10" sqref="B10:D10"/>
    </sheetView>
  </sheetViews>
  <sheetFormatPr defaultColWidth="9.140625" defaultRowHeight="12.75"/>
  <cols>
    <col min="1" max="1" width="41.57421875" style="5" customWidth="1"/>
    <col min="2" max="2" width="12.57421875" style="30" customWidth="1"/>
    <col min="3" max="3" width="1.7109375" style="30" customWidth="1"/>
    <col min="4" max="4" width="12.57421875" style="31" bestFit="1" customWidth="1"/>
    <col min="5" max="5" width="2.00390625" style="30" customWidth="1"/>
    <col min="6" max="6" width="11.00390625" style="31" customWidth="1"/>
    <col min="7" max="7" width="2.00390625" style="30" customWidth="1"/>
    <col min="8" max="8" width="12.28125" style="31" customWidth="1"/>
    <col min="9" max="16384" width="9.140625" style="5" customWidth="1"/>
  </cols>
  <sheetData>
    <row r="1" ht="12.75">
      <c r="A1" s="7"/>
    </row>
    <row r="2" ht="12.75">
      <c r="A2" s="8"/>
    </row>
    <row r="3" ht="12.75">
      <c r="A3" s="8"/>
    </row>
    <row r="4" ht="12.75">
      <c r="A4" s="9" t="s">
        <v>221</v>
      </c>
    </row>
    <row r="5" ht="12.75">
      <c r="A5" s="9"/>
    </row>
    <row r="6" ht="12.75">
      <c r="A6" s="9" t="s">
        <v>143</v>
      </c>
    </row>
    <row r="7" ht="12.75">
      <c r="A7" s="9" t="s">
        <v>219</v>
      </c>
    </row>
    <row r="8" spans="1:2" ht="12.75">
      <c r="A8" s="9" t="s">
        <v>10</v>
      </c>
      <c r="B8" s="31"/>
    </row>
    <row r="9" spans="1:2" ht="12.75">
      <c r="A9" s="9"/>
      <c r="B9" s="31"/>
    </row>
    <row r="10" spans="1:8" ht="12.75">
      <c r="A10" s="9"/>
      <c r="B10" s="131" t="s">
        <v>18</v>
      </c>
      <c r="C10" s="131"/>
      <c r="D10" s="131"/>
      <c r="F10" s="131" t="s">
        <v>23</v>
      </c>
      <c r="G10" s="131"/>
      <c r="H10" s="131"/>
    </row>
    <row r="11" spans="2:8" ht="12.75">
      <c r="B11" s="31"/>
      <c r="C11" s="31"/>
      <c r="D11" s="31" t="s">
        <v>20</v>
      </c>
      <c r="E11" s="31"/>
      <c r="G11" s="31"/>
      <c r="H11" s="31" t="s">
        <v>20</v>
      </c>
    </row>
    <row r="12" spans="2:8" ht="12.75">
      <c r="B12" s="31" t="s">
        <v>19</v>
      </c>
      <c r="C12" s="31"/>
      <c r="D12" s="31" t="s">
        <v>21</v>
      </c>
      <c r="E12" s="31"/>
      <c r="F12" s="31" t="s">
        <v>19</v>
      </c>
      <c r="G12" s="31"/>
      <c r="H12" s="31" t="s">
        <v>21</v>
      </c>
    </row>
    <row r="13" spans="2:8" ht="12.75">
      <c r="B13" s="31" t="s">
        <v>12</v>
      </c>
      <c r="C13" s="31"/>
      <c r="D13" s="31" t="s">
        <v>12</v>
      </c>
      <c r="E13" s="31"/>
      <c r="F13" s="31" t="s">
        <v>22</v>
      </c>
      <c r="G13" s="31"/>
      <c r="H13" s="31" t="s">
        <v>25</v>
      </c>
    </row>
    <row r="14" spans="2:8" ht="12.75">
      <c r="B14" s="58" t="s">
        <v>220</v>
      </c>
      <c r="C14" s="58"/>
      <c r="D14" s="58" t="s">
        <v>170</v>
      </c>
      <c r="E14" s="58"/>
      <c r="F14" s="58" t="s">
        <v>220</v>
      </c>
      <c r="G14" s="58"/>
      <c r="H14" s="58" t="s">
        <v>170</v>
      </c>
    </row>
    <row r="15" spans="2:8" ht="12.75">
      <c r="B15" s="31" t="s">
        <v>6</v>
      </c>
      <c r="D15" s="31" t="s">
        <v>6</v>
      </c>
      <c r="F15" s="31" t="s">
        <v>6</v>
      </c>
      <c r="H15" s="31" t="s">
        <v>6</v>
      </c>
    </row>
    <row r="17" spans="1:10" s="10" customFormat="1" ht="12.75">
      <c r="A17" s="10" t="s">
        <v>7</v>
      </c>
      <c r="B17" s="2">
        <v>12151</v>
      </c>
      <c r="C17" s="2"/>
      <c r="D17" s="2">
        <v>17648</v>
      </c>
      <c r="E17" s="2"/>
      <c r="F17" s="2">
        <f>14765+12959+12384+12151</f>
        <v>52259</v>
      </c>
      <c r="G17" s="2"/>
      <c r="H17" s="2">
        <f>12333+12505+14291+17648</f>
        <v>56777</v>
      </c>
      <c r="I17" s="65"/>
      <c r="J17" s="64"/>
    </row>
    <row r="18" spans="2:8" s="10" customFormat="1" ht="12.75">
      <c r="B18" s="2"/>
      <c r="C18" s="2"/>
      <c r="D18" s="2"/>
      <c r="E18" s="2"/>
      <c r="F18" s="2"/>
      <c r="G18" s="2"/>
      <c r="H18" s="2"/>
    </row>
    <row r="19" spans="1:8" s="10" customFormat="1" ht="12.75">
      <c r="A19" s="10" t="s">
        <v>8</v>
      </c>
      <c r="B19" s="2">
        <f>-8103+25</f>
        <v>-8078</v>
      </c>
      <c r="C19" s="2"/>
      <c r="D19" s="2">
        <v>-11986</v>
      </c>
      <c r="E19" s="2"/>
      <c r="F19" s="2">
        <f>-9551-8974-8329-8078</f>
        <v>-34932</v>
      </c>
      <c r="G19" s="2"/>
      <c r="H19" s="2">
        <f>-7874-8337-10216-11986</f>
        <v>-38413</v>
      </c>
    </row>
    <row r="20" spans="2:8" s="10" customFormat="1" ht="12.75">
      <c r="B20" s="32"/>
      <c r="C20" s="2"/>
      <c r="D20" s="32"/>
      <c r="E20" s="2"/>
      <c r="F20" s="32"/>
      <c r="G20" s="2"/>
      <c r="H20" s="32"/>
    </row>
    <row r="21" spans="1:8" s="10" customFormat="1" ht="12.75">
      <c r="A21" s="10" t="s">
        <v>26</v>
      </c>
      <c r="B21" s="2">
        <f>SUM(B17:B20)</f>
        <v>4073</v>
      </c>
      <c r="C21" s="2"/>
      <c r="D21" s="2">
        <f>SUM(D17:D20)</f>
        <v>5662</v>
      </c>
      <c r="E21" s="2"/>
      <c r="F21" s="2">
        <f>SUM(F17:F20)</f>
        <v>17327</v>
      </c>
      <c r="G21" s="2"/>
      <c r="H21" s="2">
        <f>SUM(H17:H20)</f>
        <v>18364</v>
      </c>
    </row>
    <row r="22" spans="2:8" s="10" customFormat="1" ht="12.75">
      <c r="B22" s="2"/>
      <c r="C22" s="2"/>
      <c r="D22" s="2"/>
      <c r="E22" s="2"/>
      <c r="F22" s="2"/>
      <c r="G22" s="2"/>
      <c r="H22" s="2"/>
    </row>
    <row r="23" spans="1:8" s="10" customFormat="1" ht="12.75">
      <c r="A23" s="36" t="s">
        <v>27</v>
      </c>
      <c r="B23" s="2">
        <v>-1483</v>
      </c>
      <c r="C23" s="2"/>
      <c r="D23" s="2">
        <v>-2246</v>
      </c>
      <c r="E23" s="2"/>
      <c r="F23" s="2">
        <f>-1786-1568-1679-1483</f>
        <v>-6516</v>
      </c>
      <c r="G23" s="2"/>
      <c r="H23" s="2">
        <f>-1644-1546-1762-2246</f>
        <v>-7198</v>
      </c>
    </row>
    <row r="24" spans="1:8" s="10" customFormat="1" ht="12.75">
      <c r="A24" s="36" t="s">
        <v>9</v>
      </c>
      <c r="B24" s="2">
        <v>210</v>
      </c>
      <c r="C24" s="2"/>
      <c r="D24" s="2">
        <v>373</v>
      </c>
      <c r="E24" s="2"/>
      <c r="F24" s="2">
        <f>290+314+281+210</f>
        <v>1095</v>
      </c>
      <c r="G24" s="2"/>
      <c r="H24" s="2">
        <f>395+281+848+373</f>
        <v>1897</v>
      </c>
    </row>
    <row r="25" spans="1:8" s="10" customFormat="1" ht="12.75">
      <c r="A25" s="36"/>
      <c r="B25" s="83"/>
      <c r="C25" s="3"/>
      <c r="D25" s="83"/>
      <c r="E25" s="3"/>
      <c r="F25" s="83"/>
      <c r="G25" s="3"/>
      <c r="H25" s="83"/>
    </row>
    <row r="26" spans="1:8" s="10" customFormat="1" ht="12.75">
      <c r="A26" s="36" t="s">
        <v>130</v>
      </c>
      <c r="B26" s="1">
        <f>+B21+B23+B24</f>
        <v>2800</v>
      </c>
      <c r="C26" s="2"/>
      <c r="D26" s="1">
        <f>+D21+D23+D24</f>
        <v>3789</v>
      </c>
      <c r="E26" s="3"/>
      <c r="F26" s="1">
        <f>+F21+F23+F24</f>
        <v>11906</v>
      </c>
      <c r="G26" s="2"/>
      <c r="H26" s="1">
        <f>+H21+H23+H24</f>
        <v>13063</v>
      </c>
    </row>
    <row r="27" spans="1:8" s="10" customFormat="1" ht="12.75">
      <c r="A27" s="5"/>
      <c r="B27" s="38"/>
      <c r="C27" s="2"/>
      <c r="D27" s="38"/>
      <c r="E27" s="2"/>
      <c r="F27" s="38"/>
      <c r="G27" s="2"/>
      <c r="H27" s="38"/>
    </row>
    <row r="28" spans="1:8" s="12" customFormat="1" ht="12.75">
      <c r="A28" s="14" t="s">
        <v>5</v>
      </c>
      <c r="B28" s="1">
        <v>-580</v>
      </c>
      <c r="C28" s="3"/>
      <c r="D28" s="1">
        <v>-615</v>
      </c>
      <c r="E28" s="3"/>
      <c r="F28" s="1">
        <f>-682-729-608-580</f>
        <v>-2599</v>
      </c>
      <c r="G28" s="3"/>
      <c r="H28" s="1">
        <f>-208-171-215-615</f>
        <v>-1209</v>
      </c>
    </row>
    <row r="29" spans="1:8" s="10" customFormat="1" ht="12.75">
      <c r="A29" s="36"/>
      <c r="B29" s="83"/>
      <c r="C29" s="2"/>
      <c r="D29" s="83"/>
      <c r="E29" s="2"/>
      <c r="F29" s="83"/>
      <c r="G29" s="2"/>
      <c r="H29" s="83"/>
    </row>
    <row r="30" spans="1:11" s="12" customFormat="1" ht="13.5" thickBot="1">
      <c r="A30" s="36" t="s">
        <v>262</v>
      </c>
      <c r="B30" s="39">
        <f>SUM(B26:B28)</f>
        <v>2220</v>
      </c>
      <c r="C30" s="3"/>
      <c r="D30" s="39">
        <f>SUM(D26:D28)</f>
        <v>3174</v>
      </c>
      <c r="E30" s="3"/>
      <c r="F30" s="39">
        <f>SUM(F26:F28)</f>
        <v>9307</v>
      </c>
      <c r="G30" s="3"/>
      <c r="H30" s="39">
        <f>SUM(H26:H28)</f>
        <v>11854</v>
      </c>
      <c r="K30" s="104"/>
    </row>
    <row r="31" spans="1:8" s="10" customFormat="1" ht="13.5" thickTop="1">
      <c r="A31" s="36"/>
      <c r="B31" s="3"/>
      <c r="C31" s="3"/>
      <c r="D31" s="3"/>
      <c r="E31" s="3"/>
      <c r="F31" s="3"/>
      <c r="G31" s="3"/>
      <c r="H31" s="3"/>
    </row>
    <row r="32" spans="1:8" s="10" customFormat="1" ht="12.75">
      <c r="A32" s="36"/>
      <c r="B32" s="3"/>
      <c r="C32" s="3"/>
      <c r="D32" s="3"/>
      <c r="E32" s="3"/>
      <c r="F32" s="3"/>
      <c r="G32" s="3"/>
      <c r="H32" s="3"/>
    </row>
    <row r="33" spans="1:10" s="10" customFormat="1" ht="12.75">
      <c r="A33" s="62" t="s">
        <v>263</v>
      </c>
      <c r="B33" s="3"/>
      <c r="C33" s="3"/>
      <c r="D33" s="3"/>
      <c r="E33" s="3"/>
      <c r="F33" s="3"/>
      <c r="G33" s="3"/>
      <c r="H33" s="3"/>
      <c r="I33" s="12"/>
      <c r="J33" s="12"/>
    </row>
    <row r="34" spans="1:10" s="10" customFormat="1" ht="12.75">
      <c r="A34" s="14" t="s">
        <v>204</v>
      </c>
      <c r="B34" s="1">
        <v>2220</v>
      </c>
      <c r="C34" s="3"/>
      <c r="D34" s="1">
        <v>3174</v>
      </c>
      <c r="E34" s="3"/>
      <c r="F34" s="1">
        <v>9307</v>
      </c>
      <c r="G34" s="3"/>
      <c r="H34" s="1">
        <v>11854</v>
      </c>
      <c r="I34" s="12"/>
      <c r="J34" s="12"/>
    </row>
    <row r="35" spans="1:10" s="10" customFormat="1" ht="12.75">
      <c r="A35" s="14" t="s">
        <v>185</v>
      </c>
      <c r="B35" s="1">
        <v>0</v>
      </c>
      <c r="C35" s="3"/>
      <c r="D35" s="1">
        <v>0</v>
      </c>
      <c r="E35" s="3"/>
      <c r="F35" s="1">
        <v>0</v>
      </c>
      <c r="G35" s="3"/>
      <c r="H35" s="1">
        <v>0</v>
      </c>
      <c r="I35" s="12"/>
      <c r="J35" s="12"/>
    </row>
    <row r="36" spans="1:10" s="10" customFormat="1" ht="13.5" thickBot="1">
      <c r="A36" s="122"/>
      <c r="B36" s="33">
        <f>B34+B35</f>
        <v>2220</v>
      </c>
      <c r="C36" s="3"/>
      <c r="D36" s="33">
        <f>D34+D35</f>
        <v>3174</v>
      </c>
      <c r="E36" s="3"/>
      <c r="F36" s="33">
        <f>F34+F35</f>
        <v>9307</v>
      </c>
      <c r="G36" s="3"/>
      <c r="H36" s="33">
        <f>H34+H35</f>
        <v>11854</v>
      </c>
      <c r="I36" s="12"/>
      <c r="J36" s="12"/>
    </row>
    <row r="37" spans="2:10" s="10" customFormat="1" ht="13.5" thickTop="1">
      <c r="B37" s="3"/>
      <c r="C37" s="3"/>
      <c r="D37" s="3"/>
      <c r="E37" s="3"/>
      <c r="F37" s="3"/>
      <c r="G37" s="3"/>
      <c r="H37" s="3"/>
      <c r="I37" s="12"/>
      <c r="J37" s="12"/>
    </row>
    <row r="38" spans="1:10" s="10" customFormat="1" ht="12.75">
      <c r="A38" s="46"/>
      <c r="B38" s="3"/>
      <c r="C38" s="3"/>
      <c r="D38" s="3"/>
      <c r="E38" s="3"/>
      <c r="F38" s="3"/>
      <c r="G38" s="3"/>
      <c r="H38" s="3"/>
      <c r="I38" s="12"/>
      <c r="J38" s="12"/>
    </row>
    <row r="39" spans="1:10" s="10" customFormat="1" ht="12.75">
      <c r="A39" s="62" t="s">
        <v>113</v>
      </c>
      <c r="B39" s="13"/>
      <c r="C39" s="3"/>
      <c r="D39" s="13"/>
      <c r="E39" s="3"/>
      <c r="F39" s="13"/>
      <c r="G39" s="3"/>
      <c r="H39" s="13"/>
      <c r="I39" s="12"/>
      <c r="J39" s="12"/>
    </row>
    <row r="40" spans="1:8" s="10" customFormat="1" ht="13.5" thickBot="1">
      <c r="A40" s="61" t="s">
        <v>120</v>
      </c>
      <c r="B40" s="96">
        <f>Notes!G280</f>
        <v>1.8499845834618045</v>
      </c>
      <c r="C40" s="2"/>
      <c r="D40" s="96">
        <f>Notes!I280</f>
        <v>2.6449779585170123</v>
      </c>
      <c r="E40" s="2"/>
      <c r="F40" s="96">
        <f>Notes!K280</f>
        <v>7.755768701927485</v>
      </c>
      <c r="G40" s="2"/>
      <c r="H40" s="96">
        <f>Notes!M280</f>
        <v>9.878251014574879</v>
      </c>
    </row>
    <row r="41" spans="1:8" s="10" customFormat="1" ht="13.5" thickTop="1">
      <c r="A41" s="36"/>
      <c r="B41" s="2"/>
      <c r="C41" s="2"/>
      <c r="D41" s="2"/>
      <c r="E41" s="2"/>
      <c r="F41" s="2"/>
      <c r="G41" s="2"/>
      <c r="H41" s="2"/>
    </row>
    <row r="42" spans="1:8" s="10" customFormat="1" ht="13.5" thickBot="1">
      <c r="A42" s="36" t="s">
        <v>121</v>
      </c>
      <c r="B42" s="102" t="s">
        <v>142</v>
      </c>
      <c r="C42" s="103"/>
      <c r="D42" s="102" t="s">
        <v>142</v>
      </c>
      <c r="E42" s="103"/>
      <c r="F42" s="102" t="s">
        <v>142</v>
      </c>
      <c r="G42" s="103"/>
      <c r="H42" s="102" t="s">
        <v>142</v>
      </c>
    </row>
    <row r="43" spans="1:8" s="10" customFormat="1" ht="13.5" thickTop="1">
      <c r="A43" s="36"/>
      <c r="B43" s="76"/>
      <c r="C43" s="2"/>
      <c r="D43" s="76"/>
      <c r="E43" s="2"/>
      <c r="F43" s="76"/>
      <c r="G43" s="2"/>
      <c r="H43" s="76"/>
    </row>
    <row r="44" spans="1:8" s="10" customFormat="1" ht="12.75">
      <c r="A44" s="5" t="s">
        <v>28</v>
      </c>
      <c r="B44" s="77"/>
      <c r="C44" s="2"/>
      <c r="D44" s="77"/>
      <c r="E44" s="2"/>
      <c r="F44" s="77"/>
      <c r="G44" s="2"/>
      <c r="H44" s="77"/>
    </row>
    <row r="45" spans="2:8" s="10" customFormat="1" ht="12.75">
      <c r="B45" s="77"/>
      <c r="C45" s="2"/>
      <c r="D45" s="77"/>
      <c r="E45" s="2"/>
      <c r="F45" s="77"/>
      <c r="G45" s="2"/>
      <c r="H45" s="77"/>
    </row>
    <row r="46" spans="1:8" s="10" customFormat="1" ht="12.75">
      <c r="A46" s="34"/>
      <c r="B46" s="78"/>
      <c r="C46" s="78"/>
      <c r="D46" s="78"/>
      <c r="E46" s="78"/>
      <c r="F46" s="78"/>
      <c r="G46" s="78"/>
      <c r="H46" s="78"/>
    </row>
    <row r="47" spans="1:8" ht="12.75">
      <c r="A47" s="29"/>
      <c r="B47" s="79"/>
      <c r="C47" s="79"/>
      <c r="D47" s="79"/>
      <c r="E47" s="79"/>
      <c r="F47" s="79"/>
      <c r="G47" s="79"/>
      <c r="H47" s="79"/>
    </row>
    <row r="50" ht="12.75"/>
    <row r="51" spans="1:8" ht="12.75">
      <c r="A51" s="124"/>
      <c r="B51" s="125"/>
      <c r="C51" s="126"/>
      <c r="D51" s="125"/>
      <c r="E51" s="126"/>
      <c r="F51" s="125"/>
      <c r="G51" s="126"/>
      <c r="H51" s="125"/>
    </row>
  </sheetData>
  <sheetProtection/>
  <mergeCells count="2">
    <mergeCell ref="F10:H10"/>
    <mergeCell ref="B10:D10"/>
  </mergeCells>
  <printOptions/>
  <pageMargins left="1" right="1" top="0.5" bottom="0.5" header="0.5" footer="0.5"/>
  <pageSetup fitToHeight="1" fitToWidth="1" horizontalDpi="1200" verticalDpi="1200" orientation="portrait" paperSize="9" scale="77" r:id="rId2"/>
  <drawing r:id="rId1"/>
</worksheet>
</file>

<file path=xl/worksheets/sheet2.xml><?xml version="1.0" encoding="utf-8"?>
<worksheet xmlns="http://schemas.openxmlformats.org/spreadsheetml/2006/main" xmlns:r="http://schemas.openxmlformats.org/officeDocument/2006/relationships">
  <dimension ref="A1:I67"/>
  <sheetViews>
    <sheetView zoomScale="145" zoomScaleNormal="145" zoomScalePageLayoutView="0" workbookViewId="0" topLeftCell="A1">
      <selection activeCell="A53" sqref="A53"/>
    </sheetView>
  </sheetViews>
  <sheetFormatPr defaultColWidth="9.140625" defaultRowHeight="12.75"/>
  <cols>
    <col min="1" max="1" width="50.140625" style="5" customWidth="1"/>
    <col min="2" max="2" width="12.57421875" style="30" customWidth="1"/>
    <col min="3" max="3" width="1.7109375" style="5" customWidth="1"/>
    <col min="4" max="4" width="12.57421875" style="6" bestFit="1" customWidth="1"/>
    <col min="5" max="5" width="2.00390625" style="5" customWidth="1"/>
    <col min="6" max="6" width="10.28125" style="6" bestFit="1" customWidth="1"/>
    <col min="7" max="7" width="2.7109375" style="5" customWidth="1"/>
    <col min="8" max="8" width="9.57421875" style="6" customWidth="1"/>
    <col min="9" max="16384" width="9.140625" style="5" customWidth="1"/>
  </cols>
  <sheetData>
    <row r="1" ht="12.75">
      <c r="A1" s="7"/>
    </row>
    <row r="2" ht="12.75">
      <c r="A2" s="8"/>
    </row>
    <row r="3" ht="12.75">
      <c r="A3" s="8"/>
    </row>
    <row r="4" ht="12.75">
      <c r="A4" s="9" t="s">
        <v>221</v>
      </c>
    </row>
    <row r="6" ht="12.75">
      <c r="A6" s="9" t="s">
        <v>222</v>
      </c>
    </row>
    <row r="7" ht="12.75">
      <c r="A7" s="9"/>
    </row>
    <row r="8" spans="2:4" ht="12.75">
      <c r="B8" s="37"/>
      <c r="D8" s="6" t="s">
        <v>13</v>
      </c>
    </row>
    <row r="9" spans="2:4" ht="12.75">
      <c r="B9" s="31" t="s">
        <v>105</v>
      </c>
      <c r="D9" s="6" t="s">
        <v>14</v>
      </c>
    </row>
    <row r="10" spans="2:4" ht="12.75">
      <c r="B10" s="31" t="s">
        <v>11</v>
      </c>
      <c r="D10" s="6" t="s">
        <v>15</v>
      </c>
    </row>
    <row r="11" spans="2:4" ht="12.75">
      <c r="B11" s="31" t="s">
        <v>29</v>
      </c>
      <c r="D11" s="6" t="s">
        <v>16</v>
      </c>
    </row>
    <row r="12" spans="2:4" ht="12.75">
      <c r="B12" s="31" t="s">
        <v>12</v>
      </c>
      <c r="D12" s="6" t="s">
        <v>17</v>
      </c>
    </row>
    <row r="13" spans="2:4" ht="12.75">
      <c r="B13" s="86" t="s">
        <v>220</v>
      </c>
      <c r="D13" s="15" t="s">
        <v>170</v>
      </c>
    </row>
    <row r="14" spans="2:4" ht="12.75">
      <c r="B14" s="31" t="s">
        <v>6</v>
      </c>
      <c r="D14" s="6" t="s">
        <v>6</v>
      </c>
    </row>
    <row r="15" ht="12.75">
      <c r="A15" s="69" t="s">
        <v>122</v>
      </c>
    </row>
    <row r="16" ht="12.75">
      <c r="A16" s="69" t="s">
        <v>123</v>
      </c>
    </row>
    <row r="17" spans="1:8" s="10" customFormat="1" ht="12.75">
      <c r="A17" s="10" t="s">
        <v>2</v>
      </c>
      <c r="B17" s="2">
        <v>45537</v>
      </c>
      <c r="D17" s="10">
        <v>46718</v>
      </c>
      <c r="F17" s="11"/>
      <c r="H17" s="11"/>
    </row>
    <row r="18" spans="1:8" s="10" customFormat="1" ht="12.75">
      <c r="A18" s="10" t="s">
        <v>131</v>
      </c>
      <c r="B18" s="2">
        <v>878</v>
      </c>
      <c r="D18" s="10">
        <v>878</v>
      </c>
      <c r="F18" s="11"/>
      <c r="H18" s="11"/>
    </row>
    <row r="19" spans="1:8" s="10" customFormat="1" ht="12.75">
      <c r="A19" s="16" t="s">
        <v>114</v>
      </c>
      <c r="B19" s="42">
        <f>SUM(B17:B18)</f>
        <v>46415</v>
      </c>
      <c r="D19" s="42">
        <f>SUM(D17:D18)</f>
        <v>47596</v>
      </c>
      <c r="F19" s="11"/>
      <c r="H19" s="11"/>
    </row>
    <row r="20" spans="1:8" s="10" customFormat="1" ht="12.75">
      <c r="A20" s="16"/>
      <c r="B20" s="2"/>
      <c r="D20" s="11"/>
      <c r="F20" s="11"/>
      <c r="H20" s="11"/>
    </row>
    <row r="21" spans="1:8" s="10" customFormat="1" ht="12.75">
      <c r="A21" s="68" t="s">
        <v>124</v>
      </c>
      <c r="B21" s="2"/>
      <c r="D21" s="11"/>
      <c r="F21" s="11"/>
      <c r="H21" s="11"/>
    </row>
    <row r="22" spans="1:8" s="10" customFormat="1" ht="12.75">
      <c r="A22" s="10" t="s">
        <v>186</v>
      </c>
      <c r="B22" s="87">
        <f>6228-B24+B46-156</f>
        <v>5078</v>
      </c>
      <c r="C22" s="12"/>
      <c r="D22" s="87">
        <v>6978</v>
      </c>
      <c r="E22" s="12"/>
      <c r="G22" s="12"/>
      <c r="H22" s="11"/>
    </row>
    <row r="23" spans="1:8" s="10" customFormat="1" ht="12.75">
      <c r="A23" s="10" t="s">
        <v>210</v>
      </c>
      <c r="B23" s="88">
        <v>0</v>
      </c>
      <c r="C23" s="12"/>
      <c r="D23" s="88">
        <v>185</v>
      </c>
      <c r="E23" s="12"/>
      <c r="G23" s="12"/>
      <c r="H23" s="11"/>
    </row>
    <row r="24" spans="1:8" s="10" customFormat="1" ht="12.75">
      <c r="A24" s="10" t="s">
        <v>187</v>
      </c>
      <c r="B24" s="88">
        <f>1189-156</f>
        <v>1033</v>
      </c>
      <c r="C24" s="12"/>
      <c r="D24" s="88">
        <v>1248</v>
      </c>
      <c r="E24" s="12"/>
      <c r="G24" s="12"/>
      <c r="H24" s="11"/>
    </row>
    <row r="25" spans="1:8" s="10" customFormat="1" ht="12.75">
      <c r="A25" s="12" t="s">
        <v>3</v>
      </c>
      <c r="B25" s="88">
        <f>25958+11+156</f>
        <v>26125</v>
      </c>
      <c r="C25" s="12"/>
      <c r="D25" s="88">
        <v>24036</v>
      </c>
      <c r="E25" s="12"/>
      <c r="F25" s="4"/>
      <c r="G25" s="12"/>
      <c r="H25" s="11"/>
    </row>
    <row r="26" spans="1:8" s="10" customFormat="1" ht="12.75">
      <c r="A26" s="12" t="s">
        <v>4</v>
      </c>
      <c r="B26" s="89">
        <v>19127</v>
      </c>
      <c r="C26" s="12"/>
      <c r="D26" s="88">
        <v>20504</v>
      </c>
      <c r="E26" s="12"/>
      <c r="F26" s="75"/>
      <c r="G26" s="12"/>
      <c r="H26" s="11"/>
    </row>
    <row r="27" spans="1:8" s="10" customFormat="1" ht="12.75">
      <c r="A27" s="16" t="s">
        <v>115</v>
      </c>
      <c r="B27" s="89">
        <f>SUM(B22:B26)</f>
        <v>51363</v>
      </c>
      <c r="C27" s="12"/>
      <c r="D27" s="18">
        <f>SUM(D22:D26)</f>
        <v>52951</v>
      </c>
      <c r="E27" s="12"/>
      <c r="F27" s="4"/>
      <c r="G27" s="12"/>
      <c r="H27" s="11"/>
    </row>
    <row r="28" spans="1:8" s="10" customFormat="1" ht="13.5" thickBot="1">
      <c r="A28" s="16" t="s">
        <v>117</v>
      </c>
      <c r="B28" s="33">
        <f>B19+B27</f>
        <v>97778</v>
      </c>
      <c r="D28" s="19">
        <f>D19+D27</f>
        <v>100547</v>
      </c>
      <c r="F28" s="11"/>
      <c r="H28" s="11"/>
    </row>
    <row r="29" spans="2:8" s="10" customFormat="1" ht="13.5" thickTop="1">
      <c r="B29" s="3"/>
      <c r="D29" s="12"/>
      <c r="F29" s="11"/>
      <c r="H29" s="11"/>
    </row>
    <row r="30" spans="1:8" s="10" customFormat="1" ht="12.75">
      <c r="A30" s="68" t="s">
        <v>125</v>
      </c>
      <c r="B30" s="2"/>
      <c r="F30" s="11"/>
      <c r="H30" s="11"/>
    </row>
    <row r="31" spans="1:4" ht="12.75">
      <c r="A31" s="36" t="s">
        <v>112</v>
      </c>
      <c r="B31" s="2">
        <v>60250</v>
      </c>
      <c r="D31" s="20">
        <v>60250</v>
      </c>
    </row>
    <row r="32" spans="1:4" ht="12.75">
      <c r="A32" s="36" t="s">
        <v>133</v>
      </c>
      <c r="B32" s="2">
        <v>-311</v>
      </c>
      <c r="D32" s="20">
        <v>-311</v>
      </c>
    </row>
    <row r="33" spans="1:6" ht="12.75">
      <c r="A33" s="60" t="s">
        <v>255</v>
      </c>
      <c r="B33" s="2">
        <v>303</v>
      </c>
      <c r="D33" s="20">
        <v>303</v>
      </c>
      <c r="F33" s="55"/>
    </row>
    <row r="34" spans="1:6" ht="12.75">
      <c r="A34" s="5" t="s">
        <v>132</v>
      </c>
      <c r="B34" s="3">
        <v>30640</v>
      </c>
      <c r="D34" s="12">
        <v>32133</v>
      </c>
      <c r="F34" s="55"/>
    </row>
    <row r="35" spans="1:4" ht="12.75">
      <c r="A35" s="36" t="s">
        <v>205</v>
      </c>
      <c r="B35" s="91">
        <f>SUM(B31:B34)</f>
        <v>90882</v>
      </c>
      <c r="D35" s="21">
        <f>SUM(D31:D34)</f>
        <v>92375</v>
      </c>
    </row>
    <row r="36" spans="1:4" ht="12.75">
      <c r="A36" s="36" t="s">
        <v>206</v>
      </c>
      <c r="B36" s="3">
        <v>0</v>
      </c>
      <c r="D36" s="12">
        <v>0</v>
      </c>
    </row>
    <row r="37" spans="1:4" ht="13.5" thickBot="1">
      <c r="A37" s="59" t="s">
        <v>207</v>
      </c>
      <c r="B37" s="33">
        <f>SUM(B35:B36)</f>
        <v>90882</v>
      </c>
      <c r="D37" s="33">
        <f>SUM(D35:D36)</f>
        <v>92375</v>
      </c>
    </row>
    <row r="38" spans="1:4" ht="13.5" thickTop="1">
      <c r="A38" s="59"/>
      <c r="B38" s="3"/>
      <c r="D38" s="12"/>
    </row>
    <row r="39" spans="1:4" ht="12.75">
      <c r="A39" s="59" t="s">
        <v>126</v>
      </c>
      <c r="B39" s="3"/>
      <c r="D39" s="12"/>
    </row>
    <row r="40" spans="1:4" ht="12.75">
      <c r="A40" s="59" t="s">
        <v>127</v>
      </c>
      <c r="B40" s="3"/>
      <c r="D40" s="12"/>
    </row>
    <row r="41" spans="1:4" ht="12.75">
      <c r="A41" s="36" t="s">
        <v>101</v>
      </c>
      <c r="B41" s="3">
        <v>3489</v>
      </c>
      <c r="D41" s="12">
        <v>3684</v>
      </c>
    </row>
    <row r="42" spans="1:4" ht="12.75">
      <c r="A42" s="59" t="s">
        <v>116</v>
      </c>
      <c r="B42" s="42">
        <f>SUM(B41)</f>
        <v>3489</v>
      </c>
      <c r="D42" s="66">
        <f>SUM(D41)</f>
        <v>3684</v>
      </c>
    </row>
    <row r="43" spans="1:4" ht="12.75">
      <c r="A43" s="59"/>
      <c r="B43" s="3"/>
      <c r="D43" s="12"/>
    </row>
    <row r="44" spans="1:4" ht="12.75">
      <c r="A44" s="59" t="s">
        <v>129</v>
      </c>
      <c r="B44" s="3"/>
      <c r="D44" s="12"/>
    </row>
    <row r="45" spans="1:4" ht="12.75">
      <c r="A45" s="12" t="s">
        <v>188</v>
      </c>
      <c r="B45" s="87">
        <f>3028-B47</f>
        <v>2859</v>
      </c>
      <c r="D45" s="17">
        <v>4008</v>
      </c>
    </row>
    <row r="46" spans="1:4" ht="12.75">
      <c r="A46" s="12" t="s">
        <v>217</v>
      </c>
      <c r="B46" s="88">
        <v>39</v>
      </c>
      <c r="D46" s="114">
        <v>0</v>
      </c>
    </row>
    <row r="47" spans="1:6" ht="12.75">
      <c r="A47" s="12" t="s">
        <v>189</v>
      </c>
      <c r="B47" s="88">
        <v>169</v>
      </c>
      <c r="D47" s="114">
        <v>249</v>
      </c>
      <c r="F47" s="23"/>
    </row>
    <row r="48" spans="1:4" ht="12.75">
      <c r="A48" s="12" t="s">
        <v>153</v>
      </c>
      <c r="B48" s="89">
        <f>339+1</f>
        <v>340</v>
      </c>
      <c r="D48" s="67">
        <v>231</v>
      </c>
    </row>
    <row r="49" spans="1:4" ht="12.75">
      <c r="A49" s="110" t="s">
        <v>152</v>
      </c>
      <c r="B49" s="90">
        <f>SUM(B45:B48)</f>
        <v>3407</v>
      </c>
      <c r="D49" s="18">
        <f>SUM(D45:D48)</f>
        <v>4488</v>
      </c>
    </row>
    <row r="50" spans="1:4" ht="12.75">
      <c r="A50" s="69" t="s">
        <v>128</v>
      </c>
      <c r="B50" s="42">
        <f>B42+B49</f>
        <v>6896</v>
      </c>
      <c r="D50" s="66">
        <f>D42+D49</f>
        <v>8172</v>
      </c>
    </row>
    <row r="51" spans="1:4" ht="13.5" thickBot="1">
      <c r="A51" s="59" t="s">
        <v>118</v>
      </c>
      <c r="B51" s="33">
        <f>B35+B50</f>
        <v>97778</v>
      </c>
      <c r="D51" s="33">
        <f>D35+D50</f>
        <v>100547</v>
      </c>
    </row>
    <row r="52" spans="1:8" ht="13.5" thickTop="1">
      <c r="A52" s="22"/>
      <c r="B52" s="84"/>
      <c r="F52" s="23"/>
      <c r="H52" s="24"/>
    </row>
    <row r="53" spans="1:8" ht="12.75">
      <c r="A53" s="80" t="s">
        <v>106</v>
      </c>
      <c r="B53" s="60">
        <f>B37/120001</f>
        <v>0.7573436888025933</v>
      </c>
      <c r="C53" s="30"/>
      <c r="D53" s="60">
        <f>D37/120001</f>
        <v>0.7697852517895685</v>
      </c>
      <c r="F53" s="23"/>
      <c r="H53" s="24"/>
    </row>
    <row r="54" spans="1:8" ht="12.75">
      <c r="A54" s="22"/>
      <c r="B54" s="84"/>
      <c r="F54" s="23"/>
      <c r="H54" s="24"/>
    </row>
    <row r="55" spans="1:9" ht="12.75">
      <c r="A55" s="35" t="s">
        <v>30</v>
      </c>
      <c r="B55" s="85"/>
      <c r="F55" s="26"/>
      <c r="H55" s="27"/>
      <c r="I55" s="28"/>
    </row>
    <row r="56" spans="1:9" ht="12.75">
      <c r="A56" s="10"/>
      <c r="B56" s="85"/>
      <c r="F56" s="26"/>
      <c r="H56" s="27"/>
      <c r="I56" s="28"/>
    </row>
    <row r="57" spans="1:9" ht="12.75">
      <c r="A57" s="10"/>
      <c r="B57" s="85"/>
      <c r="F57" s="26"/>
      <c r="H57" s="27"/>
      <c r="I57" s="28"/>
    </row>
    <row r="58" spans="1:9" ht="12.75">
      <c r="A58" s="10"/>
      <c r="B58" s="85"/>
      <c r="F58" s="26"/>
      <c r="H58" s="27"/>
      <c r="I58" s="28"/>
    </row>
    <row r="59" spans="1:9" ht="12.75">
      <c r="A59" s="10"/>
      <c r="B59" s="85"/>
      <c r="F59" s="26"/>
      <c r="H59" s="27"/>
      <c r="I59" s="28"/>
    </row>
    <row r="60" spans="1:9" ht="12.75">
      <c r="A60" s="10"/>
      <c r="B60" s="85"/>
      <c r="F60" s="26"/>
      <c r="H60" s="27"/>
      <c r="I60" s="28"/>
    </row>
    <row r="61" spans="1:9" ht="12.75">
      <c r="A61" s="10"/>
      <c r="B61" s="85"/>
      <c r="F61" s="26"/>
      <c r="H61" s="27"/>
      <c r="I61" s="28"/>
    </row>
    <row r="62" spans="1:9" ht="12.75">
      <c r="A62" s="10"/>
      <c r="B62" s="85"/>
      <c r="F62" s="26"/>
      <c r="H62" s="27"/>
      <c r="I62" s="28"/>
    </row>
    <row r="63" spans="1:9" ht="12.75">
      <c r="A63" s="10"/>
      <c r="B63" s="85"/>
      <c r="F63" s="26"/>
      <c r="H63" s="27"/>
      <c r="I63" s="28"/>
    </row>
    <row r="64" ht="12.75">
      <c r="A64" s="10" t="s">
        <v>31</v>
      </c>
    </row>
    <row r="65" ht="12.75">
      <c r="A65" s="10"/>
    </row>
    <row r="66" ht="12.75">
      <c r="A66" s="10"/>
    </row>
    <row r="67" ht="12.75">
      <c r="A67" s="10"/>
    </row>
  </sheetData>
  <sheetProtection/>
  <printOptions/>
  <pageMargins left="0.984251968503937" right="0.5" top="0.5118110236220472" bottom="0.5118110236220472" header="0.5118110236220472" footer="0.5118110236220472"/>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44"/>
  <sheetViews>
    <sheetView zoomScale="130" zoomScaleNormal="130" zoomScalePageLayoutView="0" workbookViewId="0" topLeftCell="A1">
      <selection activeCell="A24" sqref="A24"/>
    </sheetView>
  </sheetViews>
  <sheetFormatPr defaultColWidth="9.140625" defaultRowHeight="12.75"/>
  <cols>
    <col min="1" max="1" width="41.421875" style="5" customWidth="1"/>
    <col min="2" max="2" width="13.28125" style="10" customWidth="1"/>
    <col min="3" max="3" width="11.140625" style="10" customWidth="1"/>
    <col min="4" max="5" width="12.28125" style="10" customWidth="1"/>
    <col min="6" max="6" width="10.00390625" style="10" customWidth="1"/>
    <col min="7" max="16384" width="9.140625" style="5" customWidth="1"/>
  </cols>
  <sheetData>
    <row r="1" spans="1:7" ht="12.75">
      <c r="A1" s="7"/>
      <c r="B1" s="6"/>
      <c r="C1" s="5"/>
      <c r="D1" s="6"/>
      <c r="E1" s="6"/>
      <c r="F1" s="5"/>
      <c r="G1" s="6"/>
    </row>
    <row r="2" spans="1:7" ht="12.75">
      <c r="A2" s="8"/>
      <c r="B2" s="6"/>
      <c r="C2" s="5"/>
      <c r="D2" s="6"/>
      <c r="E2" s="6"/>
      <c r="F2" s="5"/>
      <c r="G2" s="6"/>
    </row>
    <row r="3" spans="1:7" ht="12.75">
      <c r="A3" s="8"/>
      <c r="B3" s="6"/>
      <c r="C3" s="5"/>
      <c r="D3" s="6"/>
      <c r="E3" s="6"/>
      <c r="F3" s="5"/>
      <c r="G3" s="6"/>
    </row>
    <row r="4" spans="1:7" ht="12.75">
      <c r="A4" s="9" t="s">
        <v>221</v>
      </c>
      <c r="B4" s="6"/>
      <c r="C4" s="5"/>
      <c r="D4" s="6"/>
      <c r="E4" s="6"/>
      <c r="F4" s="5"/>
      <c r="G4" s="6"/>
    </row>
    <row r="5" spans="1:7" ht="12.75">
      <c r="A5" s="9"/>
      <c r="B5" s="6"/>
      <c r="C5" s="5"/>
      <c r="D5" s="6"/>
      <c r="E5" s="6"/>
      <c r="F5" s="5"/>
      <c r="G5" s="6"/>
    </row>
    <row r="6" ht="12.75">
      <c r="A6" s="9" t="s">
        <v>32</v>
      </c>
    </row>
    <row r="7" ht="12.75">
      <c r="A7" s="9" t="s">
        <v>219</v>
      </c>
    </row>
    <row r="8" ht="12.75">
      <c r="A8" s="9" t="s">
        <v>10</v>
      </c>
    </row>
    <row r="9" ht="12.75">
      <c r="A9" s="9"/>
    </row>
    <row r="11" spans="1:7" ht="12.75">
      <c r="A11" s="30"/>
      <c r="B11" s="38" t="s">
        <v>33</v>
      </c>
      <c r="C11" s="38" t="s">
        <v>33</v>
      </c>
      <c r="D11" s="38" t="s">
        <v>134</v>
      </c>
      <c r="E11" s="38" t="s">
        <v>99</v>
      </c>
      <c r="F11" s="38" t="s">
        <v>108</v>
      </c>
      <c r="G11" s="6"/>
    </row>
    <row r="12" spans="1:7" ht="12.75">
      <c r="A12" s="30"/>
      <c r="B12" s="38" t="s">
        <v>24</v>
      </c>
      <c r="C12" s="38" t="s">
        <v>92</v>
      </c>
      <c r="D12" s="38" t="s">
        <v>33</v>
      </c>
      <c r="E12" s="38" t="s">
        <v>254</v>
      </c>
      <c r="F12" s="38" t="s">
        <v>107</v>
      </c>
      <c r="G12" s="121"/>
    </row>
    <row r="13" spans="1:7" ht="12.75">
      <c r="A13" s="30"/>
      <c r="B13" s="38" t="s">
        <v>6</v>
      </c>
      <c r="C13" s="38" t="s">
        <v>6</v>
      </c>
      <c r="D13" s="38" t="s">
        <v>6</v>
      </c>
      <c r="E13" s="38" t="s">
        <v>6</v>
      </c>
      <c r="F13" s="38" t="s">
        <v>6</v>
      </c>
      <c r="G13" s="6"/>
    </row>
    <row r="14" spans="1:7" ht="12.75">
      <c r="A14" s="30"/>
      <c r="B14" s="38"/>
      <c r="C14" s="38"/>
      <c r="D14" s="38"/>
      <c r="E14" s="38"/>
      <c r="F14" s="38"/>
      <c r="G14" s="6"/>
    </row>
    <row r="15" spans="1:6" ht="12.75">
      <c r="A15" s="44" t="s">
        <v>190</v>
      </c>
      <c r="B15" s="3">
        <v>60250</v>
      </c>
      <c r="C15" s="3">
        <v>303</v>
      </c>
      <c r="D15" s="3">
        <v>-311</v>
      </c>
      <c r="E15" s="3">
        <v>32133</v>
      </c>
      <c r="F15" s="2">
        <f>SUM(B15:E15)</f>
        <v>92375</v>
      </c>
    </row>
    <row r="16" spans="1:6" ht="12.75">
      <c r="A16" s="44"/>
      <c r="B16" s="3"/>
      <c r="C16" s="3"/>
      <c r="D16" s="3"/>
      <c r="E16" s="3"/>
      <c r="F16" s="2"/>
    </row>
    <row r="17" spans="1:6" s="30" customFormat="1" ht="12.75">
      <c r="A17" s="30" t="s">
        <v>89</v>
      </c>
      <c r="B17" s="3">
        <v>0</v>
      </c>
      <c r="C17" s="3">
        <v>0</v>
      </c>
      <c r="D17" s="3">
        <v>0</v>
      </c>
      <c r="E17" s="3">
        <f>-6000-4800</f>
        <v>-10800</v>
      </c>
      <c r="F17" s="2">
        <f>SUM(B17:E17)</f>
        <v>-10800</v>
      </c>
    </row>
    <row r="18" spans="1:6" s="30" customFormat="1" ht="12.75">
      <c r="A18" s="44"/>
      <c r="B18" s="3"/>
      <c r="C18" s="3"/>
      <c r="D18" s="3"/>
      <c r="E18" s="3"/>
      <c r="F18" s="2"/>
    </row>
    <row r="19" spans="1:6" s="30" customFormat="1" ht="12.75" customHeight="1">
      <c r="A19" s="122" t="s">
        <v>262</v>
      </c>
      <c r="B19" s="3">
        <v>0</v>
      </c>
      <c r="C19" s="3">
        <v>0</v>
      </c>
      <c r="D19" s="3">
        <v>0</v>
      </c>
      <c r="E19" s="3">
        <f>+'IS'!F34</f>
        <v>9307</v>
      </c>
      <c r="F19" s="2">
        <f>SUM(B19:E19)</f>
        <v>9307</v>
      </c>
    </row>
    <row r="20" spans="1:6" ht="12.75">
      <c r="A20" s="30"/>
      <c r="B20" s="3"/>
      <c r="C20" s="3"/>
      <c r="D20" s="3"/>
      <c r="E20" s="3"/>
      <c r="F20" s="3"/>
    </row>
    <row r="21" spans="1:6" ht="13.5" thickBot="1">
      <c r="A21" s="44" t="s">
        <v>224</v>
      </c>
      <c r="B21" s="33">
        <f>SUM(B15:B20)</f>
        <v>60250</v>
      </c>
      <c r="C21" s="33">
        <f>SUM(C15:C20)</f>
        <v>303</v>
      </c>
      <c r="D21" s="33">
        <f>SUM(D15:D20)</f>
        <v>-311</v>
      </c>
      <c r="E21" s="33">
        <f>SUM(E15:E20)</f>
        <v>30640</v>
      </c>
      <c r="F21" s="33">
        <f>SUM(F15:F20)</f>
        <v>90882</v>
      </c>
    </row>
    <row r="22" spans="1:6" ht="13.5" thickTop="1">
      <c r="A22" s="30"/>
      <c r="B22" s="3"/>
      <c r="C22" s="3"/>
      <c r="D22" s="3"/>
      <c r="E22" s="3"/>
      <c r="F22" s="3"/>
    </row>
    <row r="23" spans="1:6" ht="12.75">
      <c r="A23" s="30"/>
      <c r="B23" s="3"/>
      <c r="C23" s="3"/>
      <c r="D23" s="3"/>
      <c r="E23" s="3"/>
      <c r="F23" s="3"/>
    </row>
    <row r="24" spans="1:6" ht="12.75">
      <c r="A24" s="44"/>
      <c r="B24" s="30"/>
      <c r="C24" s="30"/>
      <c r="D24" s="30"/>
      <c r="E24" s="30"/>
      <c r="F24" s="30"/>
    </row>
    <row r="25" spans="1:6" ht="12.75">
      <c r="A25" s="44" t="s">
        <v>140</v>
      </c>
      <c r="B25" s="3">
        <v>60250</v>
      </c>
      <c r="C25" s="3">
        <v>303</v>
      </c>
      <c r="D25" s="3">
        <v>-311</v>
      </c>
      <c r="E25" s="3">
        <v>33479</v>
      </c>
      <c r="F25" s="2">
        <f>SUM(B25:E25)</f>
        <v>93721</v>
      </c>
    </row>
    <row r="26" spans="1:6" ht="12.75">
      <c r="A26" s="44"/>
      <c r="B26" s="3"/>
      <c r="C26" s="3"/>
      <c r="D26" s="3"/>
      <c r="E26" s="3"/>
      <c r="F26" s="2"/>
    </row>
    <row r="27" spans="1:6" ht="12.75">
      <c r="A27" s="30" t="s">
        <v>89</v>
      </c>
      <c r="B27" s="3">
        <v>0</v>
      </c>
      <c r="C27" s="3">
        <v>0</v>
      </c>
      <c r="D27" s="3">
        <v>0</v>
      </c>
      <c r="E27" s="3">
        <v>-13200</v>
      </c>
      <c r="F27" s="2">
        <f>SUM(B27:E27)</f>
        <v>-13200</v>
      </c>
    </row>
    <row r="28" spans="1:6" ht="12.75">
      <c r="A28" s="44"/>
      <c r="B28" s="3"/>
      <c r="C28" s="3"/>
      <c r="D28" s="3"/>
      <c r="E28" s="3"/>
      <c r="F28" s="2"/>
    </row>
    <row r="29" spans="1:6" ht="12.75" customHeight="1">
      <c r="A29" s="122" t="s">
        <v>262</v>
      </c>
      <c r="B29" s="3">
        <v>0</v>
      </c>
      <c r="C29" s="3">
        <v>0</v>
      </c>
      <c r="D29" s="3">
        <v>0</v>
      </c>
      <c r="E29" s="3">
        <f>+'IS'!H34</f>
        <v>11854</v>
      </c>
      <c r="F29" s="2">
        <f>SUM(B29:E29)</f>
        <v>11854</v>
      </c>
    </row>
    <row r="30" spans="1:6" ht="12.75">
      <c r="A30" s="30"/>
      <c r="B30" s="3"/>
      <c r="C30" s="3"/>
      <c r="D30" s="3"/>
      <c r="E30" s="3"/>
      <c r="F30" s="3"/>
    </row>
    <row r="31" spans="1:6" ht="13.5" thickBot="1">
      <c r="A31" s="44" t="s">
        <v>223</v>
      </c>
      <c r="B31" s="33">
        <f>SUM(B25:B30)</f>
        <v>60250</v>
      </c>
      <c r="C31" s="33">
        <f>SUM(C25:C30)</f>
        <v>303</v>
      </c>
      <c r="D31" s="33">
        <f>SUM(D25:D30)</f>
        <v>-311</v>
      </c>
      <c r="E31" s="33">
        <f>SUM(E25:E30)</f>
        <v>32133</v>
      </c>
      <c r="F31" s="33">
        <f>SUM(F25:F30)</f>
        <v>92375</v>
      </c>
    </row>
    <row r="32" spans="1:6" ht="13.5" thickTop="1">
      <c r="A32" s="44"/>
      <c r="B32" s="3"/>
      <c r="C32" s="3"/>
      <c r="D32" s="3"/>
      <c r="E32" s="3"/>
      <c r="F32" s="2"/>
    </row>
    <row r="33" spans="2:6" ht="12.75">
      <c r="B33" s="12"/>
      <c r="C33" s="12"/>
      <c r="D33" s="12"/>
      <c r="E33" s="12"/>
      <c r="F33" s="2"/>
    </row>
    <row r="34" spans="2:6" ht="12.75">
      <c r="B34" s="12"/>
      <c r="C34" s="12"/>
      <c r="D34" s="12"/>
      <c r="E34" s="12"/>
      <c r="F34" s="12"/>
    </row>
    <row r="35" spans="2:6" ht="12.75">
      <c r="B35" s="12"/>
      <c r="C35" s="12"/>
      <c r="D35" s="12"/>
      <c r="E35" s="12"/>
      <c r="F35" s="12"/>
    </row>
    <row r="36" ht="12.75">
      <c r="A36" s="10"/>
    </row>
    <row r="37" ht="12.75">
      <c r="A37" s="10" t="s">
        <v>28</v>
      </c>
    </row>
    <row r="38" ht="12.75">
      <c r="A38" s="10"/>
    </row>
    <row r="39" spans="1:6" ht="12.75">
      <c r="A39" s="34"/>
      <c r="B39" s="34"/>
      <c r="C39" s="34"/>
      <c r="D39" s="34"/>
      <c r="E39" s="34"/>
      <c r="F39" s="34"/>
    </row>
    <row r="40" ht="12.75">
      <c r="A40" s="10"/>
    </row>
    <row r="41" ht="12.75">
      <c r="A41" s="10"/>
    </row>
    <row r="42" ht="12.75">
      <c r="A42" s="10"/>
    </row>
    <row r="43" ht="12.75">
      <c r="A43" s="10"/>
    </row>
    <row r="44" ht="12.75">
      <c r="G44" s="29"/>
    </row>
  </sheetData>
  <sheetProtection/>
  <printOptions horizontalCentered="1"/>
  <pageMargins left="1" right="1" top="0.5" bottom="0.5" header="0.5" footer="0.5"/>
  <pageSetup fitToHeight="1" fitToWidth="1"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H74"/>
  <sheetViews>
    <sheetView zoomScale="130" zoomScaleNormal="130" zoomScalePageLayoutView="0" workbookViewId="0" topLeftCell="A1">
      <selection activeCell="B31" sqref="B31"/>
    </sheetView>
  </sheetViews>
  <sheetFormatPr defaultColWidth="9.140625" defaultRowHeight="12.75"/>
  <cols>
    <col min="1" max="1" width="2.28125" style="5" customWidth="1"/>
    <col min="2" max="2" width="45.28125" style="5" customWidth="1"/>
    <col min="3" max="3" width="14.57421875" style="2" bestFit="1" customWidth="1"/>
    <col min="4" max="4" width="1.7109375" style="5" customWidth="1"/>
    <col min="5" max="5" width="14.57421875" style="2" bestFit="1" customWidth="1"/>
    <col min="6" max="6" width="9.8515625" style="5" customWidth="1"/>
    <col min="7" max="16384" width="9.140625" style="5" customWidth="1"/>
  </cols>
  <sheetData>
    <row r="1" spans="1:8" ht="12.75">
      <c r="A1" s="7"/>
      <c r="C1" s="30"/>
      <c r="D1" s="6"/>
      <c r="E1" s="5"/>
      <c r="F1" s="6"/>
      <c r="H1" s="6"/>
    </row>
    <row r="2" spans="1:8" ht="12.75">
      <c r="A2" s="8"/>
      <c r="C2" s="30"/>
      <c r="D2" s="6"/>
      <c r="E2" s="5"/>
      <c r="F2" s="6"/>
      <c r="H2" s="6"/>
    </row>
    <row r="3" spans="1:8" ht="12.75">
      <c r="A3" s="8"/>
      <c r="C3" s="30"/>
      <c r="D3" s="6"/>
      <c r="E3" s="5"/>
      <c r="F3" s="6"/>
      <c r="H3" s="6"/>
    </row>
    <row r="4" spans="1:8" ht="12.75">
      <c r="A4" s="9" t="s">
        <v>221</v>
      </c>
      <c r="C4" s="30"/>
      <c r="D4" s="6"/>
      <c r="E4" s="5"/>
      <c r="F4" s="6"/>
      <c r="H4" s="6"/>
    </row>
    <row r="5" spans="1:8" ht="12.75">
      <c r="A5" s="9"/>
      <c r="C5" s="30"/>
      <c r="D5" s="6"/>
      <c r="E5" s="5"/>
      <c r="F5" s="6"/>
      <c r="H5" s="6"/>
    </row>
    <row r="6" ht="12.75">
      <c r="A6" s="9" t="s">
        <v>279</v>
      </c>
    </row>
    <row r="7" spans="1:5" ht="12.75">
      <c r="A7" s="9" t="s">
        <v>10</v>
      </c>
      <c r="C7" s="30"/>
      <c r="E7" s="30"/>
    </row>
    <row r="8" spans="1:5" ht="7.5" customHeight="1">
      <c r="A8" s="9"/>
      <c r="C8" s="31"/>
      <c r="E8" s="6"/>
    </row>
    <row r="9" spans="1:5" ht="12.75">
      <c r="A9" s="9"/>
      <c r="D9" s="6"/>
      <c r="E9" s="6" t="s">
        <v>20</v>
      </c>
    </row>
    <row r="10" spans="1:5" ht="12.75">
      <c r="A10" s="9"/>
      <c r="C10" s="31" t="s">
        <v>109</v>
      </c>
      <c r="E10" s="6" t="s">
        <v>21</v>
      </c>
    </row>
    <row r="11" spans="1:5" ht="12.75">
      <c r="A11" s="9"/>
      <c r="C11" s="31" t="s">
        <v>110</v>
      </c>
      <c r="E11" s="6" t="s">
        <v>25</v>
      </c>
    </row>
    <row r="12" spans="1:5" ht="12.75">
      <c r="A12" s="9"/>
      <c r="B12" s="9"/>
      <c r="C12" s="86" t="s">
        <v>220</v>
      </c>
      <c r="E12" s="15" t="s">
        <v>170</v>
      </c>
    </row>
    <row r="13" spans="1:5" ht="12.75">
      <c r="A13" s="9"/>
      <c r="C13" s="31" t="s">
        <v>6</v>
      </c>
      <c r="D13" s="31"/>
      <c r="E13" s="31" t="s">
        <v>6</v>
      </c>
    </row>
    <row r="14" spans="1:5" ht="7.5" customHeight="1">
      <c r="A14" s="9"/>
      <c r="C14" s="30"/>
      <c r="E14" s="30"/>
    </row>
    <row r="15" spans="1:5" ht="12.75">
      <c r="A15" s="9" t="s">
        <v>37</v>
      </c>
      <c r="C15" s="30"/>
      <c r="E15" s="30"/>
    </row>
    <row r="16" spans="1:6" ht="12.75">
      <c r="A16" s="5" t="s">
        <v>36</v>
      </c>
      <c r="C16" s="2">
        <v>11906</v>
      </c>
      <c r="D16" s="10"/>
      <c r="E16" s="2">
        <v>13063</v>
      </c>
      <c r="F16" s="30"/>
    </row>
    <row r="17" spans="4:6" ht="8.25" customHeight="1">
      <c r="D17" s="10"/>
      <c r="F17" s="30"/>
    </row>
    <row r="18" spans="1:6" ht="12.75">
      <c r="A18" s="30" t="s">
        <v>38</v>
      </c>
      <c r="B18" s="30"/>
      <c r="D18" s="2"/>
      <c r="F18" s="30"/>
    </row>
    <row r="19" spans="1:6" ht="12.75">
      <c r="A19" s="30"/>
      <c r="B19" s="30" t="s">
        <v>270</v>
      </c>
      <c r="D19" s="2"/>
      <c r="F19" s="30"/>
    </row>
    <row r="20" spans="1:6" ht="12.75">
      <c r="A20" s="30"/>
      <c r="B20" s="43" t="s">
        <v>267</v>
      </c>
      <c r="C20" s="2">
        <v>2770</v>
      </c>
      <c r="D20" s="2"/>
      <c r="E20" s="2">
        <v>2738</v>
      </c>
      <c r="F20" s="30"/>
    </row>
    <row r="21" spans="1:6" ht="12.75">
      <c r="A21" s="30"/>
      <c r="B21" s="43" t="s">
        <v>266</v>
      </c>
      <c r="C21" s="2">
        <v>0</v>
      </c>
      <c r="D21" s="2"/>
      <c r="E21" s="2">
        <v>11</v>
      </c>
      <c r="F21" s="30"/>
    </row>
    <row r="22" spans="1:6" ht="12.75">
      <c r="A22" s="30"/>
      <c r="B22" s="30" t="s">
        <v>280</v>
      </c>
      <c r="C22" s="2">
        <v>-435</v>
      </c>
      <c r="D22" s="2"/>
      <c r="E22" s="2">
        <v>-391</v>
      </c>
      <c r="F22" s="30"/>
    </row>
    <row r="23" spans="1:6" ht="12.75">
      <c r="A23" s="30"/>
      <c r="B23" s="30" t="s">
        <v>265</v>
      </c>
      <c r="D23" s="2"/>
      <c r="F23" s="30"/>
    </row>
    <row r="24" spans="1:6" ht="12.75">
      <c r="A24" s="30"/>
      <c r="B24" s="43" t="s">
        <v>266</v>
      </c>
      <c r="C24" s="2">
        <v>0</v>
      </c>
      <c r="D24" s="2"/>
      <c r="E24" s="2">
        <v>-669</v>
      </c>
      <c r="F24" s="30"/>
    </row>
    <row r="25" spans="1:6" ht="12.75">
      <c r="A25" s="30"/>
      <c r="B25" s="43" t="s">
        <v>267</v>
      </c>
      <c r="C25" s="2">
        <v>-3</v>
      </c>
      <c r="D25" s="2"/>
      <c r="E25" s="2">
        <v>-8</v>
      </c>
      <c r="F25" s="30"/>
    </row>
    <row r="26" spans="1:6" ht="12.75">
      <c r="A26" s="30"/>
      <c r="B26" s="30" t="s">
        <v>272</v>
      </c>
      <c r="D26" s="2"/>
      <c r="F26" s="30"/>
    </row>
    <row r="27" spans="1:6" ht="12.75">
      <c r="A27" s="30"/>
      <c r="B27" s="43" t="s">
        <v>266</v>
      </c>
      <c r="C27" s="2">
        <v>0</v>
      </c>
      <c r="D27" s="2"/>
      <c r="E27" s="2">
        <v>510</v>
      </c>
      <c r="F27" s="30"/>
    </row>
    <row r="28" spans="1:6" ht="12.75">
      <c r="A28" s="30"/>
      <c r="B28" s="43" t="s">
        <v>267</v>
      </c>
      <c r="C28" s="2">
        <v>0</v>
      </c>
      <c r="D28" s="2"/>
      <c r="E28" s="2">
        <v>18</v>
      </c>
      <c r="F28" s="30"/>
    </row>
    <row r="29" spans="1:6" ht="12.75">
      <c r="A29" s="30"/>
      <c r="B29" s="30" t="s">
        <v>268</v>
      </c>
      <c r="D29" s="2"/>
      <c r="F29" s="30"/>
    </row>
    <row r="30" spans="1:6" ht="12.75">
      <c r="A30" s="30"/>
      <c r="B30" s="43" t="s">
        <v>281</v>
      </c>
      <c r="C30" s="2">
        <v>0</v>
      </c>
      <c r="D30" s="2"/>
      <c r="E30" s="2">
        <v>-44</v>
      </c>
      <c r="F30" s="30"/>
    </row>
    <row r="31" spans="1:6" ht="12.75">
      <c r="A31" s="30"/>
      <c r="B31" s="43" t="s">
        <v>266</v>
      </c>
      <c r="C31" s="2">
        <v>-3</v>
      </c>
      <c r="D31" s="2"/>
      <c r="E31" s="2">
        <v>0</v>
      </c>
      <c r="F31" s="30"/>
    </row>
    <row r="32" spans="1:6" ht="12.75">
      <c r="A32" s="30"/>
      <c r="B32" s="30" t="s">
        <v>274</v>
      </c>
      <c r="C32" s="32">
        <v>271</v>
      </c>
      <c r="D32" s="2"/>
      <c r="E32" s="32">
        <v>528</v>
      </c>
      <c r="F32" s="30"/>
    </row>
    <row r="33" spans="1:5" ht="12.75">
      <c r="A33" s="30" t="s">
        <v>39</v>
      </c>
      <c r="B33" s="30"/>
      <c r="C33" s="2">
        <f>SUM(C16:C32)</f>
        <v>14506</v>
      </c>
      <c r="D33" s="2"/>
      <c r="E33" s="2">
        <f>SUM(E16:E32)</f>
        <v>15756</v>
      </c>
    </row>
    <row r="34" spans="1:4" ht="7.5" customHeight="1">
      <c r="A34" s="30"/>
      <c r="B34" s="30"/>
      <c r="D34" s="2"/>
    </row>
    <row r="35" spans="1:4" ht="12.75">
      <c r="A35" s="30" t="s">
        <v>94</v>
      </c>
      <c r="B35" s="30"/>
      <c r="D35" s="2"/>
    </row>
    <row r="36" spans="1:6" ht="12.75">
      <c r="A36" s="43" t="s">
        <v>275</v>
      </c>
      <c r="B36" s="30"/>
      <c r="C36" s="2">
        <v>-2089</v>
      </c>
      <c r="D36" s="2"/>
      <c r="E36" s="2">
        <v>-151</v>
      </c>
      <c r="F36" s="30"/>
    </row>
    <row r="37" spans="1:6" ht="12.75">
      <c r="A37" s="43" t="s">
        <v>276</v>
      </c>
      <c r="B37" s="30"/>
      <c r="C37" s="2">
        <v>-827</v>
      </c>
      <c r="D37" s="2"/>
      <c r="E37" s="2">
        <v>1870</v>
      </c>
      <c r="F37" s="30"/>
    </row>
    <row r="38" spans="1:6" ht="12.75">
      <c r="A38" s="43" t="s">
        <v>277</v>
      </c>
      <c r="B38" s="30"/>
      <c r="C38" s="2">
        <v>1543</v>
      </c>
      <c r="D38" s="2"/>
      <c r="E38" s="2">
        <v>-2948</v>
      </c>
      <c r="F38" s="30"/>
    </row>
    <row r="39" spans="1:6" ht="12.75">
      <c r="A39" s="43" t="s">
        <v>278</v>
      </c>
      <c r="B39" s="30"/>
      <c r="C39" s="32">
        <v>136</v>
      </c>
      <c r="D39" s="2"/>
      <c r="E39" s="32">
        <v>-261</v>
      </c>
      <c r="F39" s="30"/>
    </row>
    <row r="40" spans="1:6" ht="12.75">
      <c r="A40" s="30" t="s">
        <v>144</v>
      </c>
      <c r="B40" s="30"/>
      <c r="C40" s="2">
        <f>SUM(C33:C39)</f>
        <v>13269</v>
      </c>
      <c r="D40" s="2"/>
      <c r="E40" s="2">
        <f>SUM(E33:E39)</f>
        <v>14266</v>
      </c>
      <c r="F40" s="30"/>
    </row>
    <row r="41" spans="1:6" ht="12.75">
      <c r="A41" s="30"/>
      <c r="B41" s="30"/>
      <c r="D41" s="2"/>
      <c r="F41" s="30"/>
    </row>
    <row r="42" spans="1:6" ht="12.75">
      <c r="A42" s="30" t="s">
        <v>218</v>
      </c>
      <c r="B42" s="30"/>
      <c r="C42" s="3">
        <v>-2686</v>
      </c>
      <c r="D42" s="3"/>
      <c r="E42" s="3">
        <v>-434</v>
      </c>
      <c r="F42" s="30"/>
    </row>
    <row r="43" spans="1:6" ht="12.75">
      <c r="A43" s="30" t="s">
        <v>41</v>
      </c>
      <c r="B43" s="30"/>
      <c r="C43" s="3">
        <v>435</v>
      </c>
      <c r="D43" s="3"/>
      <c r="E43" s="3">
        <v>391</v>
      </c>
      <c r="F43" s="30"/>
    </row>
    <row r="44" spans="1:6" ht="12.75">
      <c r="A44" s="30" t="s">
        <v>145</v>
      </c>
      <c r="B44" s="30"/>
      <c r="C44" s="42">
        <f>SUM(C40:C43)</f>
        <v>11018</v>
      </c>
      <c r="D44" s="2"/>
      <c r="E44" s="42">
        <f>SUM(E40:E43)</f>
        <v>14223</v>
      </c>
      <c r="F44" s="30"/>
    </row>
    <row r="45" spans="1:6" ht="12.75">
      <c r="A45" s="30"/>
      <c r="B45" s="30"/>
      <c r="D45" s="2"/>
      <c r="F45" s="30"/>
    </row>
    <row r="46" spans="1:6" ht="12.75">
      <c r="A46" s="44" t="s">
        <v>40</v>
      </c>
      <c r="B46" s="30"/>
      <c r="D46" s="2"/>
      <c r="F46" s="30"/>
    </row>
    <row r="47" spans="1:6" ht="12.75">
      <c r="A47" s="30" t="s">
        <v>93</v>
      </c>
      <c r="B47" s="30"/>
      <c r="C47" s="2">
        <v>-1599</v>
      </c>
      <c r="D47" s="2"/>
      <c r="E47" s="2">
        <v>-2340</v>
      </c>
      <c r="F47" s="94"/>
    </row>
    <row r="48" spans="1:6" ht="12.75">
      <c r="A48" s="30" t="s">
        <v>176</v>
      </c>
      <c r="B48" s="30"/>
      <c r="C48" s="2">
        <v>4</v>
      </c>
      <c r="D48" s="2"/>
      <c r="E48" s="2">
        <v>2172</v>
      </c>
      <c r="F48" s="95"/>
    </row>
    <row r="49" spans="1:6" ht="12.75">
      <c r="A49" s="30" t="s">
        <v>225</v>
      </c>
      <c r="B49" s="30"/>
      <c r="C49" s="42">
        <f>SUM(C47:C48)</f>
        <v>-1595</v>
      </c>
      <c r="D49" s="2"/>
      <c r="E49" s="42">
        <f>SUM(E47:E48)</f>
        <v>-168</v>
      </c>
      <c r="F49" s="30"/>
    </row>
    <row r="50" spans="1:4" ht="12.75">
      <c r="A50" s="44"/>
      <c r="B50" s="30"/>
      <c r="D50" s="2"/>
    </row>
    <row r="51" spans="1:5" ht="12.75">
      <c r="A51" s="44" t="s">
        <v>165</v>
      </c>
      <c r="B51" s="30"/>
      <c r="C51" s="3"/>
      <c r="D51" s="3"/>
      <c r="E51" s="3"/>
    </row>
    <row r="52" spans="1:6" ht="12.75">
      <c r="A52" s="30" t="s">
        <v>214</v>
      </c>
      <c r="B52" s="30"/>
      <c r="C52" s="2">
        <f>-6000-4800</f>
        <v>-10800</v>
      </c>
      <c r="D52" s="2"/>
      <c r="E52" s="2">
        <v>-13200</v>
      </c>
      <c r="F52" s="74"/>
    </row>
    <row r="53" spans="1:5" ht="12.75">
      <c r="A53" s="30" t="s">
        <v>215</v>
      </c>
      <c r="B53" s="30"/>
      <c r="C53" s="42">
        <f>SUM(C52:C52)</f>
        <v>-10800</v>
      </c>
      <c r="D53" s="2"/>
      <c r="E53" s="42">
        <f>SUM(E52:E52)</f>
        <v>-13200</v>
      </c>
    </row>
    <row r="54" spans="1:4" ht="12.75">
      <c r="A54" s="44"/>
      <c r="B54" s="30"/>
      <c r="D54" s="2"/>
    </row>
    <row r="55" spans="1:5" ht="12.75">
      <c r="A55" s="30" t="s">
        <v>226</v>
      </c>
      <c r="B55" s="30"/>
      <c r="C55" s="3">
        <f>C44+C49+C53</f>
        <v>-1377</v>
      </c>
      <c r="D55" s="3"/>
      <c r="E55" s="3">
        <v>854</v>
      </c>
    </row>
    <row r="56" spans="1:5" ht="12.75">
      <c r="A56" s="30" t="s">
        <v>42</v>
      </c>
      <c r="B56" s="30"/>
      <c r="C56" s="40">
        <v>20504</v>
      </c>
      <c r="D56" s="2"/>
      <c r="E56" s="40">
        <v>19650</v>
      </c>
    </row>
    <row r="57" spans="1:5" ht="13.5" thickBot="1">
      <c r="A57" s="30" t="s">
        <v>96</v>
      </c>
      <c r="B57" s="30"/>
      <c r="C57" s="33">
        <f>SUM(C55:C56)</f>
        <v>19127</v>
      </c>
      <c r="D57" s="2"/>
      <c r="E57" s="33">
        <f>SUM(E55:E56)</f>
        <v>20504</v>
      </c>
    </row>
    <row r="58" spans="1:5" ht="15" customHeight="1" thickTop="1">
      <c r="A58" s="30"/>
      <c r="B58" s="30"/>
      <c r="C58" s="41"/>
      <c r="D58" s="2"/>
      <c r="E58" s="1"/>
    </row>
    <row r="59" spans="1:4" ht="12.75">
      <c r="A59" s="2" t="s">
        <v>43</v>
      </c>
      <c r="D59" s="25"/>
    </row>
    <row r="60" spans="3:5" ht="13.5" customHeight="1">
      <c r="C60" s="45" t="s">
        <v>6</v>
      </c>
      <c r="E60" s="45" t="s">
        <v>6</v>
      </c>
    </row>
    <row r="61" spans="3:5" ht="5.25" customHeight="1">
      <c r="C61" s="45"/>
      <c r="E61" s="45"/>
    </row>
    <row r="62" spans="2:5" ht="13.5" customHeight="1">
      <c r="B62" s="56" t="s">
        <v>95</v>
      </c>
      <c r="C62" s="2">
        <v>4640</v>
      </c>
      <c r="D62"/>
      <c r="E62" s="2">
        <v>4148</v>
      </c>
    </row>
    <row r="63" spans="2:5" ht="13.5" customHeight="1">
      <c r="B63" s="57" t="s">
        <v>208</v>
      </c>
      <c r="C63" s="32">
        <v>14487</v>
      </c>
      <c r="E63" s="32">
        <v>16356</v>
      </c>
    </row>
    <row r="64" spans="2:5" ht="13.5" customHeight="1" thickBot="1">
      <c r="B64" s="57"/>
      <c r="C64" s="33">
        <f>SUM(C62:C63)</f>
        <v>19127</v>
      </c>
      <c r="E64" s="33">
        <f>SUM(E62:E63)</f>
        <v>20504</v>
      </c>
    </row>
    <row r="65" ht="13.5" customHeight="1" thickTop="1"/>
    <row r="66" ht="12.75">
      <c r="A66" s="10"/>
    </row>
    <row r="67" spans="3:8" s="10" customFormat="1" ht="12.75">
      <c r="C67" s="2"/>
      <c r="D67" s="11"/>
      <c r="E67" s="2"/>
      <c r="F67" s="11"/>
      <c r="H67" s="11"/>
    </row>
    <row r="68" spans="3:8" s="10" customFormat="1" ht="12.75">
      <c r="C68" s="2"/>
      <c r="D68" s="11"/>
      <c r="E68" s="2"/>
      <c r="F68" s="11"/>
      <c r="H68" s="11"/>
    </row>
    <row r="69" spans="3:8" ht="12.75">
      <c r="C69" s="30"/>
      <c r="D69" s="6"/>
      <c r="E69" s="30"/>
      <c r="F69" s="6"/>
      <c r="H69" s="6"/>
    </row>
    <row r="70" spans="3:8" ht="12.75">
      <c r="C70" s="30"/>
      <c r="D70" s="6"/>
      <c r="E70" s="30"/>
      <c r="F70" s="6"/>
      <c r="H70" s="6"/>
    </row>
    <row r="71" spans="3:8" ht="12.75">
      <c r="C71" s="30"/>
      <c r="D71" s="6"/>
      <c r="E71" s="30"/>
      <c r="F71" s="6"/>
      <c r="H71" s="6"/>
    </row>
    <row r="72" spans="3:8" ht="12.75">
      <c r="C72" s="30"/>
      <c r="D72" s="6"/>
      <c r="E72" s="30"/>
      <c r="F72" s="6"/>
      <c r="H72" s="6"/>
    </row>
    <row r="73" spans="3:8" ht="12.75">
      <c r="C73" s="30"/>
      <c r="D73" s="6"/>
      <c r="E73" s="30"/>
      <c r="F73" s="6"/>
      <c r="H73" s="6"/>
    </row>
    <row r="74" spans="3:8" ht="12.75">
      <c r="C74" s="30"/>
      <c r="D74" s="6"/>
      <c r="E74" s="30"/>
      <c r="F74" s="6"/>
      <c r="H74" s="6"/>
    </row>
  </sheetData>
  <sheetProtection/>
  <printOptions/>
  <pageMargins left="0.81" right="0.24" top="0.5" bottom="0.5" header="0.5" footer="0.5"/>
  <pageSetup horizontalDpi="1200" verticalDpi="12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A1:R346"/>
  <sheetViews>
    <sheetView tabSelected="1" zoomScale="115" zoomScaleNormal="115" zoomScaleSheetLayoutView="100" zoomScalePageLayoutView="0" workbookViewId="0" topLeftCell="A289">
      <selection activeCell="A273" sqref="A273"/>
    </sheetView>
  </sheetViews>
  <sheetFormatPr defaultColWidth="9.140625" defaultRowHeight="12.75"/>
  <cols>
    <col min="1" max="1" width="4.57421875" style="48" customWidth="1"/>
    <col min="2" max="2" width="3.421875" style="30" customWidth="1"/>
    <col min="3" max="3" width="23.00390625" style="30" customWidth="1"/>
    <col min="4" max="4" width="11.28125" style="30" customWidth="1"/>
    <col min="5" max="5" width="12.00390625" style="30" customWidth="1"/>
    <col min="6" max="6" width="3.140625" style="30" customWidth="1"/>
    <col min="7" max="7" width="12.7109375" style="30" customWidth="1"/>
    <col min="8" max="8" width="2.57421875" style="30" customWidth="1"/>
    <col min="9" max="9" width="13.57421875" style="30" customWidth="1"/>
    <col min="10" max="10" width="2.421875" style="30" customWidth="1"/>
    <col min="11" max="11" width="12.421875" style="30" customWidth="1"/>
    <col min="12" max="12" width="2.140625" style="30" customWidth="1"/>
    <col min="13" max="13" width="12.00390625" style="30" customWidth="1"/>
    <col min="14" max="14" width="2.00390625" style="30" customWidth="1"/>
    <col min="15" max="15" width="11.00390625" style="30" customWidth="1"/>
    <col min="16" max="16384" width="9.140625" style="30" customWidth="1"/>
  </cols>
  <sheetData>
    <row r="1" ht="12.75">
      <c r="C1" s="71" t="s">
        <v>34</v>
      </c>
    </row>
    <row r="2" ht="12.75">
      <c r="C2" s="72" t="s">
        <v>35</v>
      </c>
    </row>
    <row r="3" ht="12.75">
      <c r="A3" s="73"/>
    </row>
    <row r="4" ht="12.75">
      <c r="A4" s="48" t="s">
        <v>44</v>
      </c>
    </row>
    <row r="5" ht="6.75" customHeight="1"/>
    <row r="6" ht="12.75">
      <c r="A6" s="48" t="s">
        <v>104</v>
      </c>
    </row>
    <row r="7" ht="3.75" customHeight="1"/>
    <row r="9" spans="1:2" ht="12.75">
      <c r="A9" s="54" t="s">
        <v>45</v>
      </c>
      <c r="B9" s="44" t="s">
        <v>148</v>
      </c>
    </row>
    <row r="11" spans="2:13" ht="12.75">
      <c r="B11" s="134" t="s">
        <v>251</v>
      </c>
      <c r="C11" s="134"/>
      <c r="D11" s="134"/>
      <c r="E11" s="134"/>
      <c r="F11" s="134"/>
      <c r="G11" s="134"/>
      <c r="H11" s="134"/>
      <c r="I11" s="134"/>
      <c r="J11" s="134"/>
      <c r="K11" s="134"/>
      <c r="L11" s="134"/>
      <c r="M11" s="134"/>
    </row>
    <row r="12" spans="2:13" ht="12.75">
      <c r="B12" s="134"/>
      <c r="C12" s="134"/>
      <c r="D12" s="134"/>
      <c r="E12" s="134"/>
      <c r="F12" s="134"/>
      <c r="G12" s="134"/>
      <c r="H12" s="134"/>
      <c r="I12" s="134"/>
      <c r="J12" s="134"/>
      <c r="K12" s="134"/>
      <c r="L12" s="134"/>
      <c r="M12" s="134"/>
    </row>
    <row r="13" spans="2:13" ht="12.75">
      <c r="B13" s="134"/>
      <c r="C13" s="134"/>
      <c r="D13" s="134"/>
      <c r="E13" s="134"/>
      <c r="F13" s="134"/>
      <c r="G13" s="134"/>
      <c r="H13" s="134"/>
      <c r="I13" s="134"/>
      <c r="J13" s="134"/>
      <c r="K13" s="134"/>
      <c r="L13" s="134"/>
      <c r="M13" s="134"/>
    </row>
    <row r="14" spans="2:13" ht="9.75" customHeight="1">
      <c r="B14" s="106"/>
      <c r="C14" s="106"/>
      <c r="D14" s="106"/>
      <c r="E14" s="106"/>
      <c r="F14" s="106"/>
      <c r="G14" s="106"/>
      <c r="H14" s="106"/>
      <c r="I14" s="106"/>
      <c r="J14" s="106"/>
      <c r="K14" s="106"/>
      <c r="L14" s="106"/>
      <c r="M14" s="106"/>
    </row>
    <row r="15" spans="2:13" ht="12.75">
      <c r="B15" s="134" t="s">
        <v>191</v>
      </c>
      <c r="C15" s="134"/>
      <c r="D15" s="134"/>
      <c r="E15" s="134"/>
      <c r="F15" s="134"/>
      <c r="G15" s="134"/>
      <c r="H15" s="134"/>
      <c r="I15" s="134"/>
      <c r="J15" s="134"/>
      <c r="K15" s="134"/>
      <c r="L15" s="134"/>
      <c r="M15" s="134"/>
    </row>
    <row r="16" spans="2:13" ht="12.75">
      <c r="B16" s="134"/>
      <c r="C16" s="134"/>
      <c r="D16" s="134"/>
      <c r="E16" s="134"/>
      <c r="F16" s="134"/>
      <c r="G16" s="134"/>
      <c r="H16" s="134"/>
      <c r="I16" s="134"/>
      <c r="J16" s="134"/>
      <c r="K16" s="134"/>
      <c r="L16" s="134"/>
      <c r="M16" s="134"/>
    </row>
    <row r="17" spans="2:13" ht="12.75">
      <c r="B17" s="134"/>
      <c r="C17" s="134"/>
      <c r="D17" s="134"/>
      <c r="E17" s="134"/>
      <c r="F17" s="134"/>
      <c r="G17" s="134"/>
      <c r="H17" s="134"/>
      <c r="I17" s="134"/>
      <c r="J17" s="134"/>
      <c r="K17" s="134"/>
      <c r="L17" s="134"/>
      <c r="M17" s="134"/>
    </row>
    <row r="18" spans="2:13" ht="12.75">
      <c r="B18" s="134"/>
      <c r="C18" s="134"/>
      <c r="D18" s="134"/>
      <c r="E18" s="134"/>
      <c r="F18" s="134"/>
      <c r="G18" s="134"/>
      <c r="H18" s="134"/>
      <c r="I18" s="134"/>
      <c r="J18" s="134"/>
      <c r="K18" s="134"/>
      <c r="L18" s="134"/>
      <c r="M18" s="134"/>
    </row>
    <row r="19" spans="2:13" ht="12.75">
      <c r="B19" s="134"/>
      <c r="C19" s="134"/>
      <c r="D19" s="134"/>
      <c r="E19" s="134"/>
      <c r="F19" s="134"/>
      <c r="G19" s="134"/>
      <c r="H19" s="134"/>
      <c r="I19" s="134"/>
      <c r="J19" s="134"/>
      <c r="K19" s="134"/>
      <c r="L19" s="134"/>
      <c r="M19" s="134"/>
    </row>
    <row r="20" spans="2:13" ht="12.75">
      <c r="B20" s="134" t="s">
        <v>216</v>
      </c>
      <c r="C20" s="134"/>
      <c r="D20" s="134"/>
      <c r="E20" s="134"/>
      <c r="F20" s="134"/>
      <c r="G20" s="134"/>
      <c r="H20" s="134"/>
      <c r="I20" s="134"/>
      <c r="J20" s="134"/>
      <c r="K20" s="134"/>
      <c r="L20" s="134"/>
      <c r="M20" s="134"/>
    </row>
    <row r="21" spans="2:13" ht="12.75">
      <c r="B21" s="134"/>
      <c r="C21" s="134"/>
      <c r="D21" s="134"/>
      <c r="E21" s="134"/>
      <c r="F21" s="134"/>
      <c r="G21" s="134"/>
      <c r="H21" s="134"/>
      <c r="I21" s="134"/>
      <c r="J21" s="134"/>
      <c r="K21" s="134"/>
      <c r="L21" s="134"/>
      <c r="M21" s="134"/>
    </row>
    <row r="22" spans="2:13" ht="12.75">
      <c r="B22" s="134"/>
      <c r="C22" s="134"/>
      <c r="D22" s="134"/>
      <c r="E22" s="134"/>
      <c r="F22" s="134"/>
      <c r="G22" s="134"/>
      <c r="H22" s="134"/>
      <c r="I22" s="134"/>
      <c r="J22" s="134"/>
      <c r="K22" s="134"/>
      <c r="L22" s="134"/>
      <c r="M22" s="134"/>
    </row>
    <row r="23" spans="2:13" ht="12.75">
      <c r="B23" s="134"/>
      <c r="C23" s="134"/>
      <c r="D23" s="134"/>
      <c r="E23" s="134"/>
      <c r="F23" s="134"/>
      <c r="G23" s="134"/>
      <c r="H23" s="134"/>
      <c r="I23" s="134"/>
      <c r="J23" s="134"/>
      <c r="K23" s="134"/>
      <c r="L23" s="134"/>
      <c r="M23" s="134"/>
    </row>
    <row r="24" spans="2:13" ht="13.5" customHeight="1">
      <c r="B24" s="43" t="s">
        <v>195</v>
      </c>
      <c r="C24" s="81"/>
      <c r="D24" s="81"/>
      <c r="E24" s="81"/>
      <c r="F24" s="81"/>
      <c r="G24" s="81"/>
      <c r="H24" s="81"/>
      <c r="I24" s="81"/>
      <c r="J24" s="81"/>
      <c r="K24" s="81"/>
      <c r="L24" s="81"/>
      <c r="M24" s="81"/>
    </row>
    <row r="25" spans="2:13" ht="13.5" customHeight="1">
      <c r="B25" s="43" t="s">
        <v>178</v>
      </c>
      <c r="C25" s="81"/>
      <c r="D25" s="81"/>
      <c r="E25" s="81"/>
      <c r="F25" s="81"/>
      <c r="G25" s="81"/>
      <c r="H25" s="81"/>
      <c r="I25" s="81"/>
      <c r="J25" s="81"/>
      <c r="K25" s="81"/>
      <c r="L25" s="81"/>
      <c r="M25" s="81"/>
    </row>
    <row r="26" spans="2:13" ht="13.5" customHeight="1">
      <c r="B26" s="43" t="s">
        <v>196</v>
      </c>
      <c r="C26" s="81"/>
      <c r="D26" s="81"/>
      <c r="E26" s="81"/>
      <c r="F26" s="81"/>
      <c r="G26" s="81"/>
      <c r="H26" s="81"/>
      <c r="I26" s="81"/>
      <c r="J26" s="81"/>
      <c r="K26" s="81"/>
      <c r="L26" s="81"/>
      <c r="M26" s="81"/>
    </row>
    <row r="27" spans="2:13" ht="13.5" customHeight="1">
      <c r="B27" s="43" t="s">
        <v>177</v>
      </c>
      <c r="C27" s="81"/>
      <c r="D27" s="81"/>
      <c r="E27" s="81"/>
      <c r="F27" s="81"/>
      <c r="G27" s="81"/>
      <c r="H27" s="81"/>
      <c r="I27" s="81"/>
      <c r="J27" s="81"/>
      <c r="K27" s="81"/>
      <c r="L27" s="81"/>
      <c r="M27" s="81"/>
    </row>
    <row r="28" spans="2:13" ht="13.5" customHeight="1">
      <c r="B28" s="43"/>
      <c r="C28" s="81"/>
      <c r="D28" s="81"/>
      <c r="E28" s="81"/>
      <c r="F28" s="81"/>
      <c r="G28" s="81"/>
      <c r="H28" s="81"/>
      <c r="I28" s="81"/>
      <c r="J28" s="81"/>
      <c r="K28" s="81"/>
      <c r="L28" s="81"/>
      <c r="M28" s="81"/>
    </row>
    <row r="29" spans="2:15" ht="12.75" customHeight="1">
      <c r="B29" s="136" t="s">
        <v>161</v>
      </c>
      <c r="C29" s="136"/>
      <c r="D29" s="136"/>
      <c r="E29" s="136"/>
      <c r="F29" s="136"/>
      <c r="G29" s="136"/>
      <c r="H29" s="136"/>
      <c r="I29" s="136"/>
      <c r="J29" s="136"/>
      <c r="K29" s="136"/>
      <c r="L29" s="136"/>
      <c r="M29" s="136"/>
      <c r="O29" s="94"/>
    </row>
    <row r="30" spans="2:13" ht="12.75">
      <c r="B30" s="81"/>
      <c r="C30" s="81"/>
      <c r="D30" s="81"/>
      <c r="E30" s="81"/>
      <c r="F30" s="81"/>
      <c r="G30" s="81"/>
      <c r="H30" s="81"/>
      <c r="I30" s="81"/>
      <c r="J30" s="81"/>
      <c r="K30" s="81"/>
      <c r="L30" s="81"/>
      <c r="M30" s="81"/>
    </row>
    <row r="31" spans="2:13" ht="12.75" customHeight="1">
      <c r="B31" s="136" t="s">
        <v>197</v>
      </c>
      <c r="C31" s="136"/>
      <c r="D31" s="136"/>
      <c r="E31" s="136"/>
      <c r="F31" s="136"/>
      <c r="G31" s="136"/>
      <c r="H31" s="136"/>
      <c r="I31" s="136"/>
      <c r="J31" s="136"/>
      <c r="K31" s="136"/>
      <c r="L31" s="136"/>
      <c r="M31" s="136"/>
    </row>
    <row r="32" spans="2:13" ht="12.75">
      <c r="B32" s="136"/>
      <c r="C32" s="136"/>
      <c r="D32" s="136"/>
      <c r="E32" s="136"/>
      <c r="F32" s="136"/>
      <c r="G32" s="136"/>
      <c r="H32" s="136"/>
      <c r="I32" s="136"/>
      <c r="J32" s="136"/>
      <c r="K32" s="136"/>
      <c r="L32" s="136"/>
      <c r="M32" s="136"/>
    </row>
    <row r="33" spans="2:13" ht="6" customHeight="1">
      <c r="B33" s="136"/>
      <c r="C33" s="136"/>
      <c r="D33" s="136"/>
      <c r="E33" s="136"/>
      <c r="F33" s="136"/>
      <c r="G33" s="136"/>
      <c r="H33" s="136"/>
      <c r="I33" s="136"/>
      <c r="J33" s="136"/>
      <c r="K33" s="136"/>
      <c r="L33" s="136"/>
      <c r="M33" s="136"/>
    </row>
    <row r="34" spans="2:17" ht="12.75">
      <c r="B34" s="112" t="s">
        <v>179</v>
      </c>
      <c r="C34" s="92"/>
      <c r="D34" s="92"/>
      <c r="E34" s="92"/>
      <c r="F34" s="92"/>
      <c r="G34" s="92"/>
      <c r="H34" s="92"/>
      <c r="I34" s="92"/>
      <c r="J34" s="92"/>
      <c r="K34" s="105"/>
      <c r="L34" s="92"/>
      <c r="N34" s="92"/>
      <c r="O34" s="92"/>
      <c r="P34" s="47"/>
      <c r="Q34" s="47"/>
    </row>
    <row r="35" spans="2:17" ht="12.75">
      <c r="B35" s="43" t="s">
        <v>181</v>
      </c>
      <c r="C35" s="92"/>
      <c r="D35" s="92"/>
      <c r="E35" s="92"/>
      <c r="F35" s="92"/>
      <c r="G35" s="92"/>
      <c r="H35" s="92"/>
      <c r="I35" s="92"/>
      <c r="J35" s="92"/>
      <c r="K35" s="105"/>
      <c r="L35" s="92"/>
      <c r="N35" s="92"/>
      <c r="O35" s="92"/>
      <c r="P35" s="47"/>
      <c r="Q35" s="47"/>
    </row>
    <row r="36" spans="2:17" ht="12.75">
      <c r="B36" s="43" t="s">
        <v>182</v>
      </c>
      <c r="C36" s="92"/>
      <c r="D36" s="92"/>
      <c r="E36" s="92"/>
      <c r="F36" s="92"/>
      <c r="G36" s="92"/>
      <c r="H36" s="92"/>
      <c r="I36" s="92"/>
      <c r="J36" s="92"/>
      <c r="K36" s="105"/>
      <c r="L36" s="92"/>
      <c r="N36" s="92"/>
      <c r="O36" s="92"/>
      <c r="P36" s="47"/>
      <c r="Q36" s="47"/>
    </row>
    <row r="37" spans="2:17" ht="12" customHeight="1">
      <c r="B37" s="43"/>
      <c r="C37" s="92"/>
      <c r="D37" s="92"/>
      <c r="E37" s="92"/>
      <c r="F37" s="92"/>
      <c r="G37" s="92"/>
      <c r="H37" s="92"/>
      <c r="I37" s="92"/>
      <c r="J37" s="92"/>
      <c r="K37" s="105"/>
      <c r="L37" s="92"/>
      <c r="N37" s="92"/>
      <c r="O37" s="92"/>
      <c r="P37" s="47"/>
      <c r="Q37" s="47"/>
    </row>
    <row r="38" spans="2:17" ht="12.75">
      <c r="B38" s="112" t="s">
        <v>180</v>
      </c>
      <c r="C38" s="92"/>
      <c r="D38" s="92"/>
      <c r="E38" s="92"/>
      <c r="F38" s="92"/>
      <c r="G38" s="92"/>
      <c r="H38" s="92"/>
      <c r="I38" s="92"/>
      <c r="J38" s="92"/>
      <c r="K38" s="105"/>
      <c r="L38" s="92"/>
      <c r="N38" s="92"/>
      <c r="O38" s="92"/>
      <c r="P38" s="47"/>
      <c r="Q38" s="47"/>
    </row>
    <row r="39" spans="2:17" ht="12.75">
      <c r="B39" s="43" t="s">
        <v>183</v>
      </c>
      <c r="C39" s="92"/>
      <c r="D39" s="92"/>
      <c r="E39" s="92"/>
      <c r="F39" s="92"/>
      <c r="G39" s="92"/>
      <c r="H39" s="92"/>
      <c r="I39" s="92"/>
      <c r="J39" s="92"/>
      <c r="K39" s="105"/>
      <c r="L39" s="92"/>
      <c r="N39" s="92"/>
      <c r="O39" s="92"/>
      <c r="P39" s="47"/>
      <c r="Q39" s="47"/>
    </row>
    <row r="40" spans="2:17" ht="12.75">
      <c r="B40" s="43" t="s">
        <v>147</v>
      </c>
      <c r="C40" s="92"/>
      <c r="D40" s="92"/>
      <c r="E40" s="92"/>
      <c r="F40" s="92"/>
      <c r="G40" s="92"/>
      <c r="H40" s="92"/>
      <c r="I40" s="92"/>
      <c r="J40" s="92"/>
      <c r="K40" s="105"/>
      <c r="L40" s="92"/>
      <c r="N40" s="92"/>
      <c r="O40" s="92"/>
      <c r="P40" s="47"/>
      <c r="Q40" s="47"/>
    </row>
    <row r="41" spans="2:17" ht="12.75">
      <c r="B41" s="43" t="s">
        <v>235</v>
      </c>
      <c r="C41" s="92"/>
      <c r="D41" s="92"/>
      <c r="E41" s="92"/>
      <c r="F41" s="92"/>
      <c r="G41" s="92"/>
      <c r="H41" s="92"/>
      <c r="I41" s="92"/>
      <c r="J41" s="92"/>
      <c r="K41" s="105"/>
      <c r="L41" s="92"/>
      <c r="N41" s="92"/>
      <c r="O41" s="92"/>
      <c r="P41" s="47"/>
      <c r="Q41" s="47"/>
    </row>
    <row r="42" spans="2:17" ht="12.75">
      <c r="B42" s="43" t="s">
        <v>234</v>
      </c>
      <c r="C42" s="92"/>
      <c r="D42" s="92"/>
      <c r="E42" s="92"/>
      <c r="F42" s="92"/>
      <c r="G42" s="92"/>
      <c r="H42" s="92"/>
      <c r="I42" s="92"/>
      <c r="J42" s="92"/>
      <c r="K42" s="105"/>
      <c r="L42" s="92"/>
      <c r="N42" s="92"/>
      <c r="O42" s="92"/>
      <c r="P42" s="47"/>
      <c r="Q42" s="47"/>
    </row>
    <row r="43" spans="2:17" ht="12.75">
      <c r="B43" s="43"/>
      <c r="C43" s="92"/>
      <c r="D43" s="92"/>
      <c r="E43" s="92"/>
      <c r="F43" s="92"/>
      <c r="G43" s="92"/>
      <c r="H43" s="92"/>
      <c r="I43" s="92"/>
      <c r="J43" s="92"/>
      <c r="K43" s="105"/>
      <c r="L43" s="92"/>
      <c r="N43" s="92"/>
      <c r="O43" s="92"/>
      <c r="P43" s="47"/>
      <c r="Q43" s="47"/>
    </row>
    <row r="44" spans="2:17" ht="12.75">
      <c r="B44" s="112" t="s">
        <v>230</v>
      </c>
      <c r="C44" s="92"/>
      <c r="D44" s="92"/>
      <c r="E44" s="92"/>
      <c r="F44" s="92"/>
      <c r="G44" s="92"/>
      <c r="H44" s="92"/>
      <c r="I44" s="92"/>
      <c r="J44" s="92"/>
      <c r="K44" s="105"/>
      <c r="L44" s="92"/>
      <c r="N44" s="92"/>
      <c r="O44" s="92"/>
      <c r="P44" s="47"/>
      <c r="Q44" s="47"/>
    </row>
    <row r="45" spans="2:17" ht="12.75">
      <c r="B45" s="43" t="s">
        <v>233</v>
      </c>
      <c r="C45" s="92"/>
      <c r="D45" s="92"/>
      <c r="E45" s="92"/>
      <c r="F45" s="92"/>
      <c r="G45" s="92"/>
      <c r="H45" s="92"/>
      <c r="I45" s="92"/>
      <c r="J45" s="92"/>
      <c r="K45" s="105"/>
      <c r="L45" s="92"/>
      <c r="N45" s="92"/>
      <c r="O45" s="92"/>
      <c r="P45" s="47"/>
      <c r="Q45" s="47"/>
    </row>
    <row r="46" spans="2:17" ht="12.75">
      <c r="B46" s="43"/>
      <c r="C46" s="92"/>
      <c r="D46" s="92"/>
      <c r="E46" s="92"/>
      <c r="F46" s="92"/>
      <c r="G46" s="92"/>
      <c r="H46" s="92"/>
      <c r="I46" s="92"/>
      <c r="J46" s="92"/>
      <c r="K46" s="105"/>
      <c r="L46" s="92"/>
      <c r="N46" s="92"/>
      <c r="O46" s="92"/>
      <c r="P46" s="47"/>
      <c r="Q46" s="47"/>
    </row>
    <row r="47" spans="2:17" ht="12.75">
      <c r="B47" s="112" t="s">
        <v>231</v>
      </c>
      <c r="C47" s="92"/>
      <c r="D47" s="92"/>
      <c r="E47" s="92"/>
      <c r="F47" s="92"/>
      <c r="G47" s="92"/>
      <c r="H47" s="92"/>
      <c r="I47" s="92"/>
      <c r="J47" s="92"/>
      <c r="K47" s="105"/>
      <c r="L47" s="92"/>
      <c r="N47" s="92"/>
      <c r="O47" s="92"/>
      <c r="P47" s="47"/>
      <c r="Q47" s="47"/>
    </row>
    <row r="48" spans="2:17" ht="12.75">
      <c r="B48" s="43" t="s">
        <v>232</v>
      </c>
      <c r="C48" s="92"/>
      <c r="D48" s="92"/>
      <c r="E48" s="92"/>
      <c r="F48" s="92"/>
      <c r="G48" s="92"/>
      <c r="H48" s="92"/>
      <c r="I48" s="92"/>
      <c r="J48" s="92"/>
      <c r="K48" s="105"/>
      <c r="L48" s="92"/>
      <c r="N48" s="92"/>
      <c r="O48" s="92"/>
      <c r="P48" s="47"/>
      <c r="Q48" s="47"/>
    </row>
    <row r="49" spans="2:17" ht="12.75">
      <c r="B49" s="43" t="s">
        <v>236</v>
      </c>
      <c r="C49" s="92"/>
      <c r="D49" s="92"/>
      <c r="E49" s="92"/>
      <c r="F49" s="92"/>
      <c r="G49" s="92"/>
      <c r="H49" s="92"/>
      <c r="I49" s="92"/>
      <c r="J49" s="92"/>
      <c r="K49" s="105"/>
      <c r="L49" s="92"/>
      <c r="N49" s="92"/>
      <c r="O49" s="92"/>
      <c r="P49" s="47"/>
      <c r="Q49" s="47"/>
    </row>
    <row r="50" spans="2:17" ht="12.75">
      <c r="B50" s="43" t="s">
        <v>237</v>
      </c>
      <c r="C50" s="92"/>
      <c r="D50" s="92"/>
      <c r="E50" s="92"/>
      <c r="F50" s="92"/>
      <c r="G50" s="92"/>
      <c r="H50" s="92"/>
      <c r="I50" s="92"/>
      <c r="J50" s="92"/>
      <c r="K50" s="105"/>
      <c r="L50" s="92"/>
      <c r="N50" s="92"/>
      <c r="O50" s="92"/>
      <c r="P50" s="47"/>
      <c r="Q50" s="47"/>
    </row>
    <row r="51" spans="2:17" ht="12.75">
      <c r="B51" s="43" t="s">
        <v>238</v>
      </c>
      <c r="C51" s="92"/>
      <c r="D51" s="92"/>
      <c r="E51" s="92"/>
      <c r="F51" s="92"/>
      <c r="G51" s="92"/>
      <c r="H51" s="92"/>
      <c r="I51" s="92"/>
      <c r="J51" s="92"/>
      <c r="K51" s="105"/>
      <c r="L51" s="92"/>
      <c r="N51" s="92"/>
      <c r="O51" s="92"/>
      <c r="P51" s="47"/>
      <c r="Q51" s="47"/>
    </row>
    <row r="52" spans="2:17" ht="12.75">
      <c r="B52" s="43" t="s">
        <v>239</v>
      </c>
      <c r="C52" s="92"/>
      <c r="D52" s="92"/>
      <c r="E52" s="92"/>
      <c r="F52" s="92"/>
      <c r="G52" s="92"/>
      <c r="H52" s="92"/>
      <c r="I52" s="92"/>
      <c r="J52" s="92"/>
      <c r="K52" s="105"/>
      <c r="L52" s="92"/>
      <c r="N52" s="92"/>
      <c r="O52" s="92"/>
      <c r="P52" s="47"/>
      <c r="Q52" s="47"/>
    </row>
    <row r="53" spans="2:17" ht="12.75">
      <c r="B53" s="43" t="s">
        <v>240</v>
      </c>
      <c r="C53" s="92"/>
      <c r="D53" s="92"/>
      <c r="E53" s="92"/>
      <c r="F53" s="92"/>
      <c r="G53" s="92"/>
      <c r="H53" s="92"/>
      <c r="I53" s="92"/>
      <c r="J53" s="92"/>
      <c r="K53" s="105"/>
      <c r="L53" s="92"/>
      <c r="N53" s="92"/>
      <c r="O53" s="92"/>
      <c r="P53" s="47"/>
      <c r="Q53" s="47"/>
    </row>
    <row r="54" spans="2:17" ht="12.75">
      <c r="B54" s="43" t="s">
        <v>241</v>
      </c>
      <c r="C54" s="92"/>
      <c r="D54" s="92"/>
      <c r="E54" s="92"/>
      <c r="F54" s="92"/>
      <c r="G54" s="92"/>
      <c r="H54" s="92"/>
      <c r="I54" s="92"/>
      <c r="J54" s="92"/>
      <c r="K54" s="105"/>
      <c r="L54" s="92"/>
      <c r="N54" s="92"/>
      <c r="O54" s="92"/>
      <c r="P54" s="47"/>
      <c r="Q54" s="47"/>
    </row>
    <row r="55" spans="2:17" ht="12.75">
      <c r="B55" s="43" t="s">
        <v>242</v>
      </c>
      <c r="C55" s="92"/>
      <c r="D55" s="92"/>
      <c r="E55" s="92"/>
      <c r="F55" s="92"/>
      <c r="G55" s="92"/>
      <c r="H55" s="92"/>
      <c r="I55" s="92"/>
      <c r="J55" s="92"/>
      <c r="K55" s="105"/>
      <c r="L55" s="92"/>
      <c r="N55" s="92"/>
      <c r="O55" s="92"/>
      <c r="P55" s="47"/>
      <c r="Q55" s="47"/>
    </row>
    <row r="56" spans="2:17" ht="12.75">
      <c r="B56" s="43" t="s">
        <v>243</v>
      </c>
      <c r="C56" s="92"/>
      <c r="D56" s="92"/>
      <c r="E56" s="92"/>
      <c r="F56" s="92"/>
      <c r="G56" s="92"/>
      <c r="H56" s="92"/>
      <c r="I56" s="92"/>
      <c r="J56" s="92"/>
      <c r="K56" s="105"/>
      <c r="L56" s="92"/>
      <c r="N56" s="92"/>
      <c r="O56" s="92"/>
      <c r="P56" s="47"/>
      <c r="Q56" s="47"/>
    </row>
    <row r="57" spans="2:17" ht="12.75">
      <c r="B57" s="43"/>
      <c r="C57" s="92"/>
      <c r="D57" s="92"/>
      <c r="E57" s="92"/>
      <c r="F57" s="92"/>
      <c r="G57" s="92"/>
      <c r="H57" s="92"/>
      <c r="I57" s="92"/>
      <c r="J57" s="92"/>
      <c r="K57" s="105"/>
      <c r="L57" s="92"/>
      <c r="N57" s="92"/>
      <c r="O57" s="92"/>
      <c r="P57" s="47"/>
      <c r="Q57" s="47"/>
    </row>
    <row r="58" spans="2:17" ht="12.75">
      <c r="B58" s="112" t="s">
        <v>245</v>
      </c>
      <c r="C58" s="92"/>
      <c r="D58" s="92"/>
      <c r="E58" s="92"/>
      <c r="F58" s="92"/>
      <c r="G58" s="92"/>
      <c r="H58" s="92"/>
      <c r="I58" s="92"/>
      <c r="J58" s="92"/>
      <c r="K58" s="105"/>
      <c r="L58" s="92"/>
      <c r="N58" s="92"/>
      <c r="O58" s="92"/>
      <c r="P58" s="47"/>
      <c r="Q58" s="47"/>
    </row>
    <row r="59" spans="2:17" ht="12.75">
      <c r="B59" s="134" t="s">
        <v>246</v>
      </c>
      <c r="C59" s="134"/>
      <c r="D59" s="134"/>
      <c r="E59" s="134"/>
      <c r="F59" s="134"/>
      <c r="G59" s="134"/>
      <c r="H59" s="134"/>
      <c r="I59" s="134"/>
      <c r="J59" s="134"/>
      <c r="K59" s="134"/>
      <c r="L59" s="134"/>
      <c r="M59" s="134"/>
      <c r="N59" s="92"/>
      <c r="O59" s="92"/>
      <c r="P59" s="47"/>
      <c r="Q59" s="47"/>
    </row>
    <row r="60" spans="2:17" ht="12.75">
      <c r="B60" s="134"/>
      <c r="C60" s="134"/>
      <c r="D60" s="134"/>
      <c r="E60" s="134"/>
      <c r="F60" s="134"/>
      <c r="G60" s="134"/>
      <c r="H60" s="134"/>
      <c r="I60" s="134"/>
      <c r="J60" s="134"/>
      <c r="K60" s="134"/>
      <c r="L60" s="134"/>
      <c r="M60" s="134"/>
      <c r="N60" s="92"/>
      <c r="O60" s="92"/>
      <c r="P60" s="47"/>
      <c r="Q60" s="47"/>
    </row>
    <row r="61" spans="2:17" ht="12.75">
      <c r="B61" s="134"/>
      <c r="C61" s="134"/>
      <c r="D61" s="134"/>
      <c r="E61" s="134"/>
      <c r="F61" s="134"/>
      <c r="G61" s="134"/>
      <c r="H61" s="134"/>
      <c r="I61" s="134"/>
      <c r="J61" s="134"/>
      <c r="K61" s="134"/>
      <c r="L61" s="134"/>
      <c r="M61" s="134"/>
      <c r="N61" s="92"/>
      <c r="O61" s="92"/>
      <c r="P61" s="47"/>
      <c r="Q61" s="47"/>
    </row>
    <row r="62" spans="2:17" ht="12.75">
      <c r="B62" s="134"/>
      <c r="C62" s="134"/>
      <c r="D62" s="134"/>
      <c r="E62" s="134"/>
      <c r="F62" s="134"/>
      <c r="G62" s="134"/>
      <c r="H62" s="134"/>
      <c r="I62" s="134"/>
      <c r="J62" s="134"/>
      <c r="K62" s="134"/>
      <c r="L62" s="134"/>
      <c r="M62" s="134"/>
      <c r="N62" s="92"/>
      <c r="O62" s="92"/>
      <c r="P62" s="47"/>
      <c r="Q62" s="47"/>
    </row>
    <row r="63" spans="2:17" ht="12.75">
      <c r="B63" s="134"/>
      <c r="C63" s="134"/>
      <c r="D63" s="134"/>
      <c r="E63" s="134"/>
      <c r="F63" s="134"/>
      <c r="G63" s="134"/>
      <c r="H63" s="134"/>
      <c r="I63" s="134"/>
      <c r="J63" s="134"/>
      <c r="K63" s="134"/>
      <c r="L63" s="134"/>
      <c r="M63" s="134"/>
      <c r="N63" s="92"/>
      <c r="O63" s="92"/>
      <c r="P63" s="47"/>
      <c r="Q63" s="47"/>
    </row>
    <row r="64" spans="2:17" ht="12.75">
      <c r="B64" s="106"/>
      <c r="C64" s="106"/>
      <c r="D64" s="106"/>
      <c r="E64" s="106"/>
      <c r="F64" s="106"/>
      <c r="G64" s="106"/>
      <c r="H64" s="106"/>
      <c r="I64" s="106"/>
      <c r="J64" s="106"/>
      <c r="K64" s="106"/>
      <c r="L64" s="106"/>
      <c r="M64" s="106"/>
      <c r="N64" s="92"/>
      <c r="O64" s="92"/>
      <c r="P64" s="47"/>
      <c r="Q64" s="47"/>
    </row>
    <row r="65" spans="2:17" ht="12.75">
      <c r="B65" s="136" t="s">
        <v>247</v>
      </c>
      <c r="C65" s="136"/>
      <c r="D65" s="136"/>
      <c r="E65" s="136"/>
      <c r="F65" s="136"/>
      <c r="G65" s="136"/>
      <c r="H65" s="136"/>
      <c r="I65" s="136"/>
      <c r="J65" s="136"/>
      <c r="K65" s="136"/>
      <c r="L65" s="136"/>
      <c r="M65" s="136"/>
      <c r="N65" s="92"/>
      <c r="O65" s="92"/>
      <c r="P65" s="47"/>
      <c r="Q65" s="47"/>
    </row>
    <row r="66" spans="2:17" ht="12.75">
      <c r="B66" s="136"/>
      <c r="C66" s="136"/>
      <c r="D66" s="136"/>
      <c r="E66" s="136"/>
      <c r="F66" s="136"/>
      <c r="G66" s="136"/>
      <c r="H66" s="136"/>
      <c r="I66" s="136"/>
      <c r="J66" s="136"/>
      <c r="K66" s="136"/>
      <c r="L66" s="136"/>
      <c r="M66" s="136"/>
      <c r="N66" s="92"/>
      <c r="O66" s="92"/>
      <c r="P66" s="47"/>
      <c r="Q66" s="47"/>
    </row>
    <row r="67" spans="2:17" ht="12.75">
      <c r="B67" s="81"/>
      <c r="C67" s="81"/>
      <c r="D67" s="81"/>
      <c r="E67" s="81"/>
      <c r="F67" s="81"/>
      <c r="G67" s="81"/>
      <c r="H67" s="81"/>
      <c r="I67" s="81"/>
      <c r="J67" s="81"/>
      <c r="K67" s="81"/>
      <c r="L67" s="81"/>
      <c r="M67" s="81"/>
      <c r="N67" s="92"/>
      <c r="O67" s="92"/>
      <c r="P67" s="47"/>
      <c r="Q67" s="47"/>
    </row>
    <row r="68" spans="2:17" ht="12.75">
      <c r="B68" s="136" t="s">
        <v>252</v>
      </c>
      <c r="C68" s="136"/>
      <c r="D68" s="136"/>
      <c r="E68" s="136"/>
      <c r="F68" s="136"/>
      <c r="G68" s="136"/>
      <c r="H68" s="136"/>
      <c r="I68" s="136"/>
      <c r="J68" s="136"/>
      <c r="K68" s="136"/>
      <c r="L68" s="136"/>
      <c r="M68" s="136"/>
      <c r="N68" s="92"/>
      <c r="O68" s="92"/>
      <c r="P68" s="47"/>
      <c r="Q68" s="47"/>
    </row>
    <row r="69" spans="2:11" ht="12.75">
      <c r="B69" s="81"/>
      <c r="C69" s="81"/>
      <c r="D69" s="81"/>
      <c r="E69" s="81"/>
      <c r="F69" s="81"/>
      <c r="G69" s="81"/>
      <c r="H69" s="81"/>
      <c r="I69" s="81"/>
      <c r="J69" s="81"/>
      <c r="K69" s="81"/>
    </row>
    <row r="70" spans="1:11" ht="12.75">
      <c r="A70" s="48" t="s">
        <v>104</v>
      </c>
      <c r="B70" s="81"/>
      <c r="C70" s="81"/>
      <c r="D70" s="81"/>
      <c r="E70" s="81"/>
      <c r="F70" s="81"/>
      <c r="G70" s="81"/>
      <c r="H70" s="81"/>
      <c r="I70" s="81"/>
      <c r="J70" s="81"/>
      <c r="K70" s="81"/>
    </row>
    <row r="72" spans="1:2" ht="12.75">
      <c r="A72" s="54" t="s">
        <v>46</v>
      </c>
      <c r="B72" s="44" t="s">
        <v>47</v>
      </c>
    </row>
    <row r="74" spans="2:13" ht="12.75" customHeight="1">
      <c r="B74" s="136" t="s">
        <v>192</v>
      </c>
      <c r="C74" s="136"/>
      <c r="D74" s="136"/>
      <c r="E74" s="136"/>
      <c r="F74" s="136"/>
      <c r="G74" s="136"/>
      <c r="H74" s="136"/>
      <c r="I74" s="136"/>
      <c r="J74" s="136"/>
      <c r="K74" s="136"/>
      <c r="L74" s="136"/>
      <c r="M74" s="136"/>
    </row>
    <row r="75" spans="2:13" ht="12.75" customHeight="1">
      <c r="B75" s="81"/>
      <c r="C75" s="81"/>
      <c r="D75" s="81"/>
      <c r="E75" s="81"/>
      <c r="F75" s="81"/>
      <c r="G75" s="81"/>
      <c r="H75" s="81"/>
      <c r="I75" s="81"/>
      <c r="J75" s="81"/>
      <c r="K75" s="81"/>
      <c r="L75" s="81"/>
      <c r="M75" s="81"/>
    </row>
    <row r="76" spans="1:2" ht="12.75">
      <c r="A76" s="54" t="s">
        <v>48</v>
      </c>
      <c r="B76" s="44" t="s">
        <v>49</v>
      </c>
    </row>
    <row r="77" spans="1:2" ht="12.75">
      <c r="A77" s="54"/>
      <c r="B77" s="44"/>
    </row>
    <row r="78" spans="1:15" ht="12.75">
      <c r="A78" s="54"/>
      <c r="B78" s="30" t="s">
        <v>50</v>
      </c>
      <c r="O78" s="48"/>
    </row>
    <row r="79" spans="2:11" ht="14.25" customHeight="1">
      <c r="B79" s="81"/>
      <c r="C79" s="81"/>
      <c r="D79" s="81"/>
      <c r="E79" s="81"/>
      <c r="F79" s="81"/>
      <c r="G79" s="81"/>
      <c r="H79" s="81"/>
      <c r="I79" s="81"/>
      <c r="J79" s="81"/>
      <c r="K79" s="81"/>
    </row>
    <row r="80" spans="1:2" ht="12.75">
      <c r="A80" s="54" t="s">
        <v>51</v>
      </c>
      <c r="B80" s="44" t="s">
        <v>52</v>
      </c>
    </row>
    <row r="82" spans="2:13" ht="12.75" customHeight="1">
      <c r="B82" s="134" t="s">
        <v>167</v>
      </c>
      <c r="C82" s="134"/>
      <c r="D82" s="134"/>
      <c r="E82" s="134"/>
      <c r="F82" s="134"/>
      <c r="G82" s="134"/>
      <c r="H82" s="134"/>
      <c r="I82" s="134"/>
      <c r="J82" s="134"/>
      <c r="K82" s="134"/>
      <c r="L82" s="134"/>
      <c r="M82" s="134"/>
    </row>
    <row r="83" spans="2:13" ht="12.75">
      <c r="B83" s="134"/>
      <c r="C83" s="134"/>
      <c r="D83" s="134"/>
      <c r="E83" s="134"/>
      <c r="F83" s="134"/>
      <c r="G83" s="134"/>
      <c r="H83" s="134"/>
      <c r="I83" s="134"/>
      <c r="J83" s="134"/>
      <c r="K83" s="134"/>
      <c r="L83" s="134"/>
      <c r="M83" s="134"/>
    </row>
    <row r="84" spans="2:13" ht="12.75">
      <c r="B84" s="81"/>
      <c r="C84" s="81"/>
      <c r="D84" s="81"/>
      <c r="E84" s="81"/>
      <c r="F84" s="81"/>
      <c r="G84" s="81"/>
      <c r="H84" s="81"/>
      <c r="I84" s="81"/>
      <c r="J84" s="81"/>
      <c r="K84" s="81"/>
      <c r="L84" s="81"/>
      <c r="M84" s="81"/>
    </row>
    <row r="85" spans="1:2" ht="12.75">
      <c r="A85" s="54" t="s">
        <v>53</v>
      </c>
      <c r="B85" s="44" t="s">
        <v>54</v>
      </c>
    </row>
    <row r="87" spans="2:13" ht="12.75">
      <c r="B87" s="143" t="s">
        <v>168</v>
      </c>
      <c r="C87" s="143"/>
      <c r="D87" s="143"/>
      <c r="E87" s="143"/>
      <c r="F87" s="143"/>
      <c r="G87" s="143"/>
      <c r="H87" s="143"/>
      <c r="I87" s="143"/>
      <c r="J87" s="143"/>
      <c r="K87" s="143"/>
      <c r="L87" s="143"/>
      <c r="M87" s="143"/>
    </row>
    <row r="88" spans="2:13" ht="12.75">
      <c r="B88" s="143"/>
      <c r="C88" s="143"/>
      <c r="D88" s="143"/>
      <c r="E88" s="143"/>
      <c r="F88" s="143"/>
      <c r="G88" s="143"/>
      <c r="H88" s="143"/>
      <c r="I88" s="143"/>
      <c r="J88" s="143"/>
      <c r="K88" s="143"/>
      <c r="L88" s="143"/>
      <c r="M88" s="143"/>
    </row>
    <row r="89" spans="1:9" ht="12.75">
      <c r="A89" s="54" t="s">
        <v>55</v>
      </c>
      <c r="B89" s="44" t="s">
        <v>135</v>
      </c>
      <c r="I89" s="94"/>
    </row>
    <row r="91" spans="2:13" ht="15.75" customHeight="1">
      <c r="B91" s="134" t="s">
        <v>139</v>
      </c>
      <c r="C91" s="134"/>
      <c r="D91" s="134"/>
      <c r="E91" s="134"/>
      <c r="F91" s="134"/>
      <c r="G91" s="134"/>
      <c r="H91" s="134"/>
      <c r="I91" s="134"/>
      <c r="J91" s="134"/>
      <c r="K91" s="134"/>
      <c r="L91" s="134"/>
      <c r="M91" s="134"/>
    </row>
    <row r="92" spans="2:13" ht="12.75">
      <c r="B92" s="134"/>
      <c r="C92" s="134"/>
      <c r="D92" s="134"/>
      <c r="E92" s="134"/>
      <c r="F92" s="134"/>
      <c r="G92" s="134"/>
      <c r="H92" s="134"/>
      <c r="I92" s="134"/>
      <c r="J92" s="134"/>
      <c r="K92" s="134"/>
      <c r="L92" s="134"/>
      <c r="M92" s="134"/>
    </row>
    <row r="93" spans="2:13" ht="12.75">
      <c r="B93" s="106"/>
      <c r="C93" s="106"/>
      <c r="D93" s="106"/>
      <c r="E93" s="106"/>
      <c r="F93" s="106"/>
      <c r="G93" s="106"/>
      <c r="H93" s="106"/>
      <c r="I93" s="106"/>
      <c r="J93" s="106"/>
      <c r="K93" s="106"/>
      <c r="L93" s="106"/>
      <c r="M93" s="106"/>
    </row>
    <row r="94" spans="1:2" ht="12.75">
      <c r="A94" s="54" t="s">
        <v>56</v>
      </c>
      <c r="B94" s="44" t="s">
        <v>136</v>
      </c>
    </row>
    <row r="96" spans="2:13" ht="12.75">
      <c r="B96" s="134" t="s">
        <v>248</v>
      </c>
      <c r="C96" s="134"/>
      <c r="D96" s="134"/>
      <c r="E96" s="134"/>
      <c r="F96" s="134"/>
      <c r="G96" s="134"/>
      <c r="H96" s="134"/>
      <c r="I96" s="134"/>
      <c r="J96" s="134"/>
      <c r="K96" s="134"/>
      <c r="L96" s="134"/>
      <c r="M96" s="134"/>
    </row>
    <row r="97" spans="2:13" ht="12.75">
      <c r="B97" s="134"/>
      <c r="C97" s="134"/>
      <c r="D97" s="134"/>
      <c r="E97" s="134"/>
      <c r="F97" s="134"/>
      <c r="G97" s="134"/>
      <c r="H97" s="134"/>
      <c r="I97" s="134"/>
      <c r="J97" s="134"/>
      <c r="K97" s="134"/>
      <c r="L97" s="134"/>
      <c r="M97" s="134"/>
    </row>
    <row r="98" spans="2:13" ht="12.75">
      <c r="B98" s="135"/>
      <c r="C98" s="135"/>
      <c r="D98" s="135"/>
      <c r="E98" s="135"/>
      <c r="F98" s="135"/>
      <c r="G98" s="135"/>
      <c r="H98" s="135"/>
      <c r="I98" s="135"/>
      <c r="J98" s="135"/>
      <c r="K98" s="135"/>
      <c r="L98" s="135"/>
      <c r="M98" s="135"/>
    </row>
    <row r="100" spans="2:13" ht="12.75">
      <c r="B100" s="134" t="s">
        <v>249</v>
      </c>
      <c r="C100" s="134"/>
      <c r="D100" s="134"/>
      <c r="E100" s="134"/>
      <c r="F100" s="134"/>
      <c r="G100" s="134"/>
      <c r="H100" s="134"/>
      <c r="I100" s="134"/>
      <c r="J100" s="134"/>
      <c r="K100" s="134"/>
      <c r="L100" s="134"/>
      <c r="M100" s="134"/>
    </row>
    <row r="101" spans="2:13" ht="12.75">
      <c r="B101" s="134"/>
      <c r="C101" s="134"/>
      <c r="D101" s="134"/>
      <c r="E101" s="134"/>
      <c r="F101" s="134"/>
      <c r="G101" s="134"/>
      <c r="H101" s="134"/>
      <c r="I101" s="134"/>
      <c r="J101" s="134"/>
      <c r="K101" s="134"/>
      <c r="L101" s="134"/>
      <c r="M101" s="134"/>
    </row>
    <row r="102" spans="2:13" ht="12.75">
      <c r="B102" s="106"/>
      <c r="C102" s="106"/>
      <c r="D102" s="106"/>
      <c r="E102" s="106"/>
      <c r="F102" s="106"/>
      <c r="G102" s="106"/>
      <c r="H102" s="106"/>
      <c r="I102" s="106"/>
      <c r="J102" s="106"/>
      <c r="K102" s="106"/>
      <c r="L102" s="106"/>
      <c r="M102" s="106"/>
    </row>
    <row r="103" spans="1:2" ht="12.75">
      <c r="A103" s="54" t="s">
        <v>57</v>
      </c>
      <c r="B103" s="44" t="s">
        <v>58</v>
      </c>
    </row>
    <row r="104" spans="1:2" ht="12.75">
      <c r="A104" s="54"/>
      <c r="B104" s="44"/>
    </row>
    <row r="105" spans="2:15" ht="12.75" customHeight="1">
      <c r="B105" s="140" t="s">
        <v>199</v>
      </c>
      <c r="C105" s="140"/>
      <c r="D105" s="140"/>
      <c r="E105" s="140"/>
      <c r="F105" s="140"/>
      <c r="G105" s="140"/>
      <c r="H105" s="140"/>
      <c r="I105" s="140"/>
      <c r="J105" s="140"/>
      <c r="K105" s="140"/>
      <c r="L105" s="140"/>
      <c r="M105" s="140"/>
      <c r="O105" s="95"/>
    </row>
    <row r="106" spans="2:15" ht="12.75">
      <c r="B106" s="116"/>
      <c r="C106" s="116"/>
      <c r="D106" s="116"/>
      <c r="E106" s="116"/>
      <c r="F106" s="116"/>
      <c r="G106" s="116"/>
      <c r="H106" s="116"/>
      <c r="I106" s="116"/>
      <c r="J106" s="116"/>
      <c r="K106" s="116"/>
      <c r="L106" s="116"/>
      <c r="M106" s="116"/>
      <c r="O106" s="94"/>
    </row>
    <row r="107" spans="1:12" s="31" customFormat="1" ht="14.25" customHeight="1">
      <c r="A107" s="115"/>
      <c r="B107" s="117"/>
      <c r="C107" s="117"/>
      <c r="D107" s="117"/>
      <c r="E107" s="117" t="s">
        <v>200</v>
      </c>
      <c r="F107" s="117"/>
      <c r="G107" s="117" t="s">
        <v>213</v>
      </c>
      <c r="H107" s="117"/>
      <c r="I107" s="31" t="s">
        <v>282</v>
      </c>
      <c r="J107" s="117"/>
      <c r="K107" s="117" t="s">
        <v>201</v>
      </c>
      <c r="L107" s="117"/>
    </row>
    <row r="108" spans="1:12" s="31" customFormat="1" ht="14.25" customHeight="1">
      <c r="A108" s="115"/>
      <c r="B108" s="117"/>
      <c r="C108" s="117"/>
      <c r="D108" s="117"/>
      <c r="E108" s="117" t="s">
        <v>19</v>
      </c>
      <c r="F108" s="117"/>
      <c r="G108" s="117" t="s">
        <v>19</v>
      </c>
      <c r="H108" s="117"/>
      <c r="I108" s="117" t="s">
        <v>19</v>
      </c>
      <c r="J108" s="117"/>
      <c r="K108" s="117" t="s">
        <v>19</v>
      </c>
      <c r="L108" s="117"/>
    </row>
    <row r="109" spans="1:12" s="31" customFormat="1" ht="12.75">
      <c r="A109" s="115"/>
      <c r="B109" s="117"/>
      <c r="C109" s="117"/>
      <c r="D109" s="117"/>
      <c r="E109" s="117" t="s">
        <v>22</v>
      </c>
      <c r="F109" s="117"/>
      <c r="G109" s="117" t="s">
        <v>22</v>
      </c>
      <c r="H109" s="117"/>
      <c r="I109" s="117" t="s">
        <v>22</v>
      </c>
      <c r="J109" s="117"/>
      <c r="K109" s="117" t="s">
        <v>22</v>
      </c>
      <c r="L109" s="117"/>
    </row>
    <row r="110" spans="1:12" s="31" customFormat="1" ht="12.75">
      <c r="A110" s="115"/>
      <c r="B110" s="117"/>
      <c r="C110" s="117"/>
      <c r="D110" s="117"/>
      <c r="E110" s="117" t="s">
        <v>220</v>
      </c>
      <c r="F110" s="117"/>
      <c r="G110" s="117" t="s">
        <v>220</v>
      </c>
      <c r="H110" s="117"/>
      <c r="I110" s="117" t="s">
        <v>220</v>
      </c>
      <c r="J110" s="117"/>
      <c r="K110" s="117" t="s">
        <v>220</v>
      </c>
      <c r="L110" s="117"/>
    </row>
    <row r="111" spans="1:12" s="31" customFormat="1" ht="12.75">
      <c r="A111" s="115"/>
      <c r="B111" s="117"/>
      <c r="C111" s="117"/>
      <c r="D111" s="117"/>
      <c r="E111" s="117" t="s">
        <v>6</v>
      </c>
      <c r="F111" s="117"/>
      <c r="G111" s="117" t="s">
        <v>6</v>
      </c>
      <c r="H111" s="117"/>
      <c r="I111" s="117" t="s">
        <v>6</v>
      </c>
      <c r="J111" s="117"/>
      <c r="K111" s="117" t="s">
        <v>6</v>
      </c>
      <c r="L111" s="117"/>
    </row>
    <row r="112" spans="2:12" ht="5.25" customHeight="1">
      <c r="B112" s="106"/>
      <c r="C112" s="106"/>
      <c r="D112" s="106"/>
      <c r="E112" s="106"/>
      <c r="F112" s="106"/>
      <c r="G112" s="106"/>
      <c r="H112" s="106"/>
      <c r="J112" s="106"/>
      <c r="K112" s="106"/>
      <c r="L112" s="106"/>
    </row>
    <row r="113" spans="2:16" ht="12.75">
      <c r="B113" s="106"/>
      <c r="C113" s="106" t="s">
        <v>202</v>
      </c>
      <c r="D113" s="106"/>
      <c r="E113" s="118">
        <v>38768</v>
      </c>
      <c r="F113" s="118"/>
      <c r="G113" s="118">
        <v>10184</v>
      </c>
      <c r="H113" s="118"/>
      <c r="I113" s="2">
        <f>3107+200</f>
        <v>3307</v>
      </c>
      <c r="J113" s="118"/>
      <c r="K113" s="118">
        <f>+G113+I113+E113</f>
        <v>52259</v>
      </c>
      <c r="L113" s="106"/>
      <c r="P113" s="85"/>
    </row>
    <row r="114" spans="2:12" ht="5.25" customHeight="1">
      <c r="B114" s="106"/>
      <c r="C114" s="106"/>
      <c r="D114" s="106"/>
      <c r="E114" s="118"/>
      <c r="F114" s="118"/>
      <c r="G114" s="118"/>
      <c r="H114" s="118"/>
      <c r="I114" s="2"/>
      <c r="J114" s="118"/>
      <c r="K114" s="118"/>
      <c r="L114" s="106"/>
    </row>
    <row r="115" spans="2:12" ht="12.75">
      <c r="B115" s="106"/>
      <c r="C115" s="106" t="s">
        <v>203</v>
      </c>
      <c r="D115" s="106"/>
      <c r="E115" s="118">
        <f>3380-88</f>
        <v>3292</v>
      </c>
      <c r="F115" s="118"/>
      <c r="G115" s="118">
        <v>1226</v>
      </c>
      <c r="H115" s="118"/>
      <c r="I115" s="2">
        <v>253</v>
      </c>
      <c r="J115" s="118"/>
      <c r="K115" s="118">
        <f>+G115+I115+E115</f>
        <v>4771</v>
      </c>
      <c r="L115" s="106"/>
    </row>
    <row r="116" spans="2:13" ht="12.75">
      <c r="B116" s="106"/>
      <c r="C116" s="106"/>
      <c r="D116" s="106"/>
      <c r="E116" s="106"/>
      <c r="F116" s="106"/>
      <c r="G116" s="106"/>
      <c r="H116" s="106"/>
      <c r="I116" s="106"/>
      <c r="J116" s="106"/>
      <c r="K116" s="106"/>
      <c r="L116" s="106"/>
      <c r="M116" s="106"/>
    </row>
    <row r="117" spans="2:13" ht="12.75">
      <c r="B117" s="134" t="s">
        <v>211</v>
      </c>
      <c r="C117" s="134"/>
      <c r="D117" s="134"/>
      <c r="E117" s="134"/>
      <c r="F117" s="134"/>
      <c r="G117" s="134"/>
      <c r="H117" s="134"/>
      <c r="I117" s="134"/>
      <c r="J117" s="134"/>
      <c r="K117" s="134"/>
      <c r="L117" s="134"/>
      <c r="M117" s="134"/>
    </row>
    <row r="118" spans="2:13" ht="12.75">
      <c r="B118" s="134"/>
      <c r="C118" s="134"/>
      <c r="D118" s="134"/>
      <c r="E118" s="134"/>
      <c r="F118" s="134"/>
      <c r="G118" s="134"/>
      <c r="H118" s="134"/>
      <c r="I118" s="134"/>
      <c r="J118" s="134"/>
      <c r="K118" s="134"/>
      <c r="L118" s="134"/>
      <c r="M118" s="134"/>
    </row>
    <row r="119" spans="2:13" ht="12.75">
      <c r="B119" s="134"/>
      <c r="C119" s="134"/>
      <c r="D119" s="134"/>
      <c r="E119" s="134"/>
      <c r="F119" s="134"/>
      <c r="G119" s="134"/>
      <c r="H119" s="134"/>
      <c r="I119" s="134"/>
      <c r="J119" s="134"/>
      <c r="K119" s="134"/>
      <c r="L119" s="134"/>
      <c r="M119" s="134"/>
    </row>
    <row r="120" spans="2:13" ht="13.5" customHeight="1">
      <c r="B120" s="134"/>
      <c r="C120" s="134"/>
      <c r="D120" s="134"/>
      <c r="E120" s="134"/>
      <c r="F120" s="134"/>
      <c r="G120" s="134"/>
      <c r="H120" s="134"/>
      <c r="I120" s="134"/>
      <c r="J120" s="134"/>
      <c r="K120" s="134"/>
      <c r="L120" s="134"/>
      <c r="M120" s="134"/>
    </row>
    <row r="121" spans="2:11" ht="12.75">
      <c r="B121" s="51"/>
      <c r="C121" s="51"/>
      <c r="D121" s="51"/>
      <c r="E121" s="51"/>
      <c r="F121" s="51"/>
      <c r="G121" s="51"/>
      <c r="H121" s="51"/>
      <c r="I121" s="51"/>
      <c r="J121" s="51"/>
      <c r="K121" s="51"/>
    </row>
    <row r="122" spans="1:8" ht="12.75">
      <c r="A122" s="54" t="s">
        <v>59</v>
      </c>
      <c r="B122" s="44" t="s">
        <v>60</v>
      </c>
      <c r="H122" s="85"/>
    </row>
    <row r="124" spans="2:13" ht="12.75" customHeight="1">
      <c r="B124" s="136" t="s">
        <v>193</v>
      </c>
      <c r="C124" s="136"/>
      <c r="D124" s="136"/>
      <c r="E124" s="136"/>
      <c r="F124" s="136"/>
      <c r="G124" s="136"/>
      <c r="H124" s="136"/>
      <c r="I124" s="136"/>
      <c r="J124" s="136"/>
      <c r="K124" s="136"/>
      <c r="L124" s="136"/>
      <c r="M124" s="136"/>
    </row>
    <row r="125" spans="2:11" ht="13.5" customHeight="1">
      <c r="B125" s="51"/>
      <c r="C125" s="51"/>
      <c r="D125" s="51"/>
      <c r="E125" s="51"/>
      <c r="F125" s="51"/>
      <c r="G125" s="51"/>
      <c r="H125" s="51"/>
      <c r="I125" s="51"/>
      <c r="J125" s="51"/>
      <c r="K125" s="51"/>
    </row>
    <row r="126" spans="1:2" ht="12.75">
      <c r="A126" s="54" t="s">
        <v>61</v>
      </c>
      <c r="B126" s="44" t="s">
        <v>149</v>
      </c>
    </row>
    <row r="128" spans="2:13" ht="12.75" customHeight="1">
      <c r="B128" s="136" t="s">
        <v>0</v>
      </c>
      <c r="C128" s="136"/>
      <c r="D128" s="136"/>
      <c r="E128" s="136"/>
      <c r="F128" s="136"/>
      <c r="G128" s="136"/>
      <c r="H128" s="136"/>
      <c r="I128" s="136"/>
      <c r="J128" s="136"/>
      <c r="K128" s="136"/>
      <c r="L128" s="136"/>
      <c r="M128" s="136"/>
    </row>
    <row r="129" spans="2:11" ht="12.75">
      <c r="B129" s="51"/>
      <c r="C129" s="51"/>
      <c r="D129" s="51"/>
      <c r="E129" s="51"/>
      <c r="F129" s="51"/>
      <c r="G129" s="51"/>
      <c r="H129" s="51"/>
      <c r="I129" s="51"/>
      <c r="J129" s="51"/>
      <c r="K129" s="51"/>
    </row>
    <row r="130" spans="2:11" ht="12.75">
      <c r="B130" s="81"/>
      <c r="C130" s="81"/>
      <c r="D130" s="81"/>
      <c r="E130" s="81"/>
      <c r="F130" s="81"/>
      <c r="G130" s="81"/>
      <c r="H130" s="81"/>
      <c r="I130" s="81"/>
      <c r="J130" s="81"/>
      <c r="K130" s="81"/>
    </row>
    <row r="131" spans="1:11" ht="12.75">
      <c r="A131" s="48" t="s">
        <v>104</v>
      </c>
      <c r="B131" s="81"/>
      <c r="C131" s="81"/>
      <c r="D131" s="81"/>
      <c r="E131" s="81"/>
      <c r="F131" s="81"/>
      <c r="G131" s="81"/>
      <c r="H131" s="81"/>
      <c r="I131" s="81"/>
      <c r="J131" s="81"/>
      <c r="K131" s="81"/>
    </row>
    <row r="133" spans="1:2" ht="12.75">
      <c r="A133" s="54" t="s">
        <v>62</v>
      </c>
      <c r="B133" s="44" t="s">
        <v>100</v>
      </c>
    </row>
    <row r="135" spans="2:13" ht="12.75" customHeight="1">
      <c r="B135" s="134" t="s">
        <v>227</v>
      </c>
      <c r="C135" s="134"/>
      <c r="D135" s="134"/>
      <c r="E135" s="134"/>
      <c r="F135" s="134"/>
      <c r="G135" s="134"/>
      <c r="H135" s="134"/>
      <c r="I135" s="134"/>
      <c r="J135" s="134"/>
      <c r="K135" s="134"/>
      <c r="L135" s="134"/>
      <c r="M135" s="134"/>
    </row>
    <row r="136" spans="2:13" ht="14.25" customHeight="1">
      <c r="B136" s="134"/>
      <c r="C136" s="134"/>
      <c r="D136" s="134"/>
      <c r="E136" s="134"/>
      <c r="F136" s="134"/>
      <c r="G136" s="134"/>
      <c r="H136" s="134"/>
      <c r="I136" s="134"/>
      <c r="J136" s="134"/>
      <c r="K136" s="134"/>
      <c r="L136" s="134"/>
      <c r="M136" s="134"/>
    </row>
    <row r="137" spans="2:13" ht="12.75" customHeight="1">
      <c r="B137" s="81"/>
      <c r="C137" s="81"/>
      <c r="D137" s="81"/>
      <c r="E137" s="81"/>
      <c r="F137" s="81"/>
      <c r="G137" s="81"/>
      <c r="H137" s="81"/>
      <c r="I137" s="81"/>
      <c r="J137" s="81"/>
      <c r="K137" s="81"/>
      <c r="L137" s="81"/>
      <c r="M137" s="81"/>
    </row>
    <row r="138" spans="1:2" ht="12.75">
      <c r="A138" s="54" t="s">
        <v>63</v>
      </c>
      <c r="B138" s="44" t="s">
        <v>162</v>
      </c>
    </row>
    <row r="139" spans="1:2" ht="12.75">
      <c r="A139" s="54"/>
      <c r="B139" s="44"/>
    </row>
    <row r="140" spans="1:2" ht="12.75">
      <c r="A140" s="54"/>
      <c r="B140" s="30" t="s">
        <v>228</v>
      </c>
    </row>
    <row r="141" spans="1:2" ht="12.75">
      <c r="A141" s="54"/>
      <c r="B141" s="44"/>
    </row>
    <row r="142" ht="12.75">
      <c r="K142" s="31" t="s">
        <v>6</v>
      </c>
    </row>
    <row r="143" ht="5.25" customHeight="1">
      <c r="K143" s="31"/>
    </row>
    <row r="144" ht="12.75">
      <c r="C144" s="30" t="s">
        <v>163</v>
      </c>
    </row>
    <row r="145" spans="3:11" ht="13.5" thickBot="1">
      <c r="C145" s="30" t="s">
        <v>169</v>
      </c>
      <c r="K145" s="93">
        <v>8564</v>
      </c>
    </row>
    <row r="146" ht="13.5" thickTop="1"/>
    <row r="147" spans="1:2" ht="12.75">
      <c r="A147" s="54" t="s">
        <v>64</v>
      </c>
      <c r="B147" s="44" t="s">
        <v>119</v>
      </c>
    </row>
    <row r="148" spans="10:11" ht="12.75">
      <c r="J148" s="31"/>
      <c r="K148" s="31" t="s">
        <v>65</v>
      </c>
    </row>
    <row r="149" spans="10:11" ht="12.75">
      <c r="J149" s="58"/>
      <c r="K149" s="58" t="s">
        <v>220</v>
      </c>
    </row>
    <row r="150" spans="10:11" ht="12.75">
      <c r="J150" s="31"/>
      <c r="K150" s="31" t="s">
        <v>6</v>
      </c>
    </row>
    <row r="151" spans="2:11" ht="12.75">
      <c r="B151" s="30" t="s">
        <v>66</v>
      </c>
      <c r="J151" s="31"/>
      <c r="K151" s="31"/>
    </row>
    <row r="152" spans="10:11" ht="6.75" customHeight="1">
      <c r="J152" s="31"/>
      <c r="K152" s="31"/>
    </row>
    <row r="153" spans="2:11" ht="13.5" thickBot="1">
      <c r="B153" s="30" t="s">
        <v>1</v>
      </c>
      <c r="J153" s="31"/>
      <c r="K153" s="93">
        <v>22</v>
      </c>
    </row>
    <row r="154" spans="10:11" ht="13.5" thickTop="1">
      <c r="J154" s="31"/>
      <c r="K154" s="1"/>
    </row>
    <row r="155" spans="2:13" ht="12.75">
      <c r="B155" s="81"/>
      <c r="C155" s="81"/>
      <c r="D155" s="81"/>
      <c r="E155" s="81"/>
      <c r="F155" s="81"/>
      <c r="G155" s="81"/>
      <c r="H155" s="81"/>
      <c r="I155" s="81"/>
      <c r="J155" s="81"/>
      <c r="K155" s="81"/>
      <c r="L155" s="81"/>
      <c r="M155" s="81"/>
    </row>
    <row r="156" spans="1:13" s="47" customFormat="1" ht="12.75" customHeight="1">
      <c r="A156" s="138" t="s">
        <v>111</v>
      </c>
      <c r="B156" s="138"/>
      <c r="C156" s="138"/>
      <c r="D156" s="138"/>
      <c r="E156" s="138"/>
      <c r="F156" s="138"/>
      <c r="G156" s="138"/>
      <c r="H156" s="138"/>
      <c r="I156" s="138"/>
      <c r="J156" s="138"/>
      <c r="K156" s="138"/>
      <c r="L156" s="138"/>
      <c r="M156" s="138"/>
    </row>
    <row r="157" spans="1:13" s="47" customFormat="1" ht="12.75">
      <c r="A157" s="138"/>
      <c r="B157" s="138"/>
      <c r="C157" s="138"/>
      <c r="D157" s="138"/>
      <c r="E157" s="138"/>
      <c r="F157" s="138"/>
      <c r="G157" s="138"/>
      <c r="H157" s="138"/>
      <c r="I157" s="138"/>
      <c r="J157" s="138"/>
      <c r="K157" s="138"/>
      <c r="L157" s="138"/>
      <c r="M157" s="138"/>
    </row>
    <row r="158" s="47" customFormat="1" ht="12.75">
      <c r="A158" s="108"/>
    </row>
    <row r="159" spans="1:2" ht="12.75">
      <c r="A159" s="54" t="s">
        <v>67</v>
      </c>
      <c r="B159" s="44" t="s">
        <v>68</v>
      </c>
    </row>
    <row r="161" spans="2:13" ht="12.75" customHeight="1">
      <c r="B161" s="134" t="s">
        <v>244</v>
      </c>
      <c r="C161" s="134"/>
      <c r="D161" s="134"/>
      <c r="E161" s="134"/>
      <c r="F161" s="134"/>
      <c r="G161" s="134"/>
      <c r="H161" s="134"/>
      <c r="I161" s="134"/>
      <c r="J161" s="134"/>
      <c r="K161" s="134"/>
      <c r="L161" s="134"/>
      <c r="M161" s="134"/>
    </row>
    <row r="162" spans="2:13" ht="12.75">
      <c r="B162" s="134"/>
      <c r="C162" s="134"/>
      <c r="D162" s="134"/>
      <c r="E162" s="134"/>
      <c r="F162" s="134"/>
      <c r="G162" s="134"/>
      <c r="H162" s="134"/>
      <c r="I162" s="134"/>
      <c r="J162" s="134"/>
      <c r="K162" s="134"/>
      <c r="L162" s="134"/>
      <c r="M162" s="134"/>
    </row>
    <row r="163" spans="2:13" ht="12.75">
      <c r="B163" s="134"/>
      <c r="C163" s="134"/>
      <c r="D163" s="134"/>
      <c r="E163" s="134"/>
      <c r="F163" s="134"/>
      <c r="G163" s="134"/>
      <c r="H163" s="134"/>
      <c r="I163" s="134"/>
      <c r="J163" s="134"/>
      <c r="K163" s="134"/>
      <c r="L163" s="134"/>
      <c r="M163" s="134"/>
    </row>
    <row r="164" spans="2:14" ht="14.25" customHeight="1">
      <c r="B164" s="134"/>
      <c r="C164" s="134"/>
      <c r="D164" s="134"/>
      <c r="E164" s="134"/>
      <c r="F164" s="134"/>
      <c r="G164" s="134"/>
      <c r="H164" s="134"/>
      <c r="I164" s="134"/>
      <c r="J164" s="134"/>
      <c r="K164" s="134"/>
      <c r="L164" s="134"/>
      <c r="M164" s="134"/>
      <c r="N164" s="94"/>
    </row>
    <row r="165" spans="2:13" ht="12.75">
      <c r="B165" s="51"/>
      <c r="C165" s="51"/>
      <c r="D165" s="51"/>
      <c r="E165" s="51"/>
      <c r="F165" s="51"/>
      <c r="G165" s="51"/>
      <c r="H165" s="51"/>
      <c r="I165" s="51"/>
      <c r="J165" s="51"/>
      <c r="K165" s="51"/>
      <c r="L165" s="51"/>
      <c r="M165" s="51"/>
    </row>
    <row r="166" spans="2:13" ht="12.75" customHeight="1">
      <c r="B166" s="134" t="s">
        <v>253</v>
      </c>
      <c r="C166" s="134"/>
      <c r="D166" s="134"/>
      <c r="E166" s="134"/>
      <c r="F166" s="134"/>
      <c r="G166" s="134"/>
      <c r="H166" s="134"/>
      <c r="I166" s="134"/>
      <c r="J166" s="134"/>
      <c r="K166" s="134"/>
      <c r="L166" s="134"/>
      <c r="M166" s="134"/>
    </row>
    <row r="167" spans="2:13" ht="12.75">
      <c r="B167" s="134"/>
      <c r="C167" s="134"/>
      <c r="D167" s="134"/>
      <c r="E167" s="134"/>
      <c r="F167" s="134"/>
      <c r="G167" s="134"/>
      <c r="H167" s="134"/>
      <c r="I167" s="134"/>
      <c r="J167" s="134"/>
      <c r="K167" s="134"/>
      <c r="L167" s="134"/>
      <c r="M167" s="134"/>
    </row>
    <row r="168" spans="2:13" ht="12.75">
      <c r="B168" s="134"/>
      <c r="C168" s="134"/>
      <c r="D168" s="134"/>
      <c r="E168" s="134"/>
      <c r="F168" s="134"/>
      <c r="G168" s="134"/>
      <c r="H168" s="134"/>
      <c r="I168" s="134"/>
      <c r="J168" s="134"/>
      <c r="K168" s="134"/>
      <c r="L168" s="134"/>
      <c r="M168" s="134"/>
    </row>
    <row r="169" spans="2:14" ht="14.25" customHeight="1">
      <c r="B169" s="134"/>
      <c r="C169" s="134"/>
      <c r="D169" s="134"/>
      <c r="E169" s="134"/>
      <c r="F169" s="134"/>
      <c r="G169" s="134"/>
      <c r="H169" s="134"/>
      <c r="I169" s="134"/>
      <c r="J169" s="134"/>
      <c r="K169" s="134"/>
      <c r="L169" s="134"/>
      <c r="M169" s="134"/>
      <c r="N169" s="94"/>
    </row>
    <row r="170" spans="2:13" ht="12.75">
      <c r="B170" s="51"/>
      <c r="C170" s="51"/>
      <c r="D170" s="51"/>
      <c r="E170" s="51"/>
      <c r="F170" s="51"/>
      <c r="G170" s="51"/>
      <c r="H170" s="51"/>
      <c r="I170" s="51"/>
      <c r="J170" s="51"/>
      <c r="K170" s="51"/>
      <c r="L170" s="51"/>
      <c r="M170" s="51"/>
    </row>
    <row r="171" spans="2:13" ht="12.75">
      <c r="B171" s="134" t="s">
        <v>256</v>
      </c>
      <c r="C171" s="134"/>
      <c r="D171" s="134"/>
      <c r="E171" s="134"/>
      <c r="F171" s="134"/>
      <c r="G171" s="134"/>
      <c r="H171" s="134"/>
      <c r="I171" s="134"/>
      <c r="J171" s="134"/>
      <c r="K171" s="134"/>
      <c r="L171" s="134"/>
      <c r="M171" s="134"/>
    </row>
    <row r="172" spans="2:13" ht="12.75">
      <c r="B172" s="134"/>
      <c r="C172" s="134"/>
      <c r="D172" s="134"/>
      <c r="E172" s="134"/>
      <c r="F172" s="134"/>
      <c r="G172" s="134"/>
      <c r="H172" s="134"/>
      <c r="I172" s="134"/>
      <c r="J172" s="134"/>
      <c r="K172" s="134"/>
      <c r="L172" s="134"/>
      <c r="M172" s="134"/>
    </row>
    <row r="173" spans="2:13" ht="12.75">
      <c r="B173" s="134"/>
      <c r="C173" s="134"/>
      <c r="D173" s="134"/>
      <c r="E173" s="134"/>
      <c r="F173" s="134"/>
      <c r="G173" s="134"/>
      <c r="H173" s="134"/>
      <c r="I173" s="134"/>
      <c r="J173" s="134"/>
      <c r="K173" s="134"/>
      <c r="L173" s="134"/>
      <c r="M173" s="134"/>
    </row>
    <row r="174" spans="2:13" ht="12.75">
      <c r="B174" s="51"/>
      <c r="C174" s="51"/>
      <c r="D174" s="51"/>
      <c r="E174" s="51"/>
      <c r="F174" s="51"/>
      <c r="G174" s="51"/>
      <c r="H174" s="51"/>
      <c r="I174" s="51"/>
      <c r="J174" s="51"/>
      <c r="K174" s="51"/>
      <c r="L174" s="51"/>
      <c r="M174" s="51"/>
    </row>
    <row r="175" spans="1:2" ht="12.75">
      <c r="A175" s="54" t="s">
        <v>69</v>
      </c>
      <c r="B175" s="44" t="s">
        <v>70</v>
      </c>
    </row>
    <row r="177" spans="2:15" ht="12.75" customHeight="1">
      <c r="B177" s="134" t="s">
        <v>257</v>
      </c>
      <c r="C177" s="134"/>
      <c r="D177" s="134"/>
      <c r="E177" s="134"/>
      <c r="F177" s="134"/>
      <c r="G177" s="134"/>
      <c r="H177" s="134"/>
      <c r="I177" s="134"/>
      <c r="J177" s="134"/>
      <c r="K177" s="134"/>
      <c r="L177" s="134"/>
      <c r="M177" s="134"/>
      <c r="N177" s="127"/>
      <c r="O177" s="94"/>
    </row>
    <row r="178" spans="2:14" ht="12.75">
      <c r="B178" s="134"/>
      <c r="C178" s="134"/>
      <c r="D178" s="134"/>
      <c r="E178" s="134"/>
      <c r="F178" s="134"/>
      <c r="G178" s="134"/>
      <c r="H178" s="134"/>
      <c r="I178" s="134"/>
      <c r="J178" s="134"/>
      <c r="K178" s="134"/>
      <c r="L178" s="134"/>
      <c r="M178" s="134"/>
      <c r="N178" s="95"/>
    </row>
    <row r="179" spans="2:14" ht="14.25" customHeight="1">
      <c r="B179" s="134"/>
      <c r="C179" s="134"/>
      <c r="D179" s="134"/>
      <c r="E179" s="134"/>
      <c r="F179" s="134"/>
      <c r="G179" s="134"/>
      <c r="H179" s="134"/>
      <c r="I179" s="134"/>
      <c r="J179" s="134"/>
      <c r="K179" s="134"/>
      <c r="L179" s="134"/>
      <c r="M179" s="134"/>
      <c r="N179" s="95"/>
    </row>
    <row r="180" spans="2:14" ht="12.75">
      <c r="B180" s="134"/>
      <c r="C180" s="134"/>
      <c r="D180" s="134"/>
      <c r="E180" s="134"/>
      <c r="F180" s="134"/>
      <c r="G180" s="134"/>
      <c r="H180" s="134"/>
      <c r="I180" s="134"/>
      <c r="J180" s="134"/>
      <c r="K180" s="134"/>
      <c r="L180" s="134"/>
      <c r="M180" s="134"/>
      <c r="N180" s="95"/>
    </row>
    <row r="181" spans="2:13" ht="12.75">
      <c r="B181" s="147"/>
      <c r="C181" s="147"/>
      <c r="D181" s="147"/>
      <c r="E181" s="147"/>
      <c r="F181" s="147"/>
      <c r="G181" s="147"/>
      <c r="H181" s="147"/>
      <c r="I181" s="147"/>
      <c r="J181" s="147"/>
      <c r="K181" s="147"/>
      <c r="L181" s="147"/>
      <c r="M181" s="147"/>
    </row>
    <row r="182" spans="1:13" ht="12.75">
      <c r="A182" s="107"/>
      <c r="B182" s="107"/>
      <c r="C182" s="107"/>
      <c r="D182" s="107"/>
      <c r="E182" s="107"/>
      <c r="F182" s="107"/>
      <c r="G182" s="107"/>
      <c r="H182" s="107"/>
      <c r="I182" s="107"/>
      <c r="J182" s="107"/>
      <c r="K182" s="107"/>
      <c r="L182" s="107"/>
      <c r="M182" s="107"/>
    </row>
    <row r="183" spans="1:2" ht="12.75">
      <c r="A183" s="54" t="s">
        <v>71</v>
      </c>
      <c r="B183" s="44" t="s">
        <v>72</v>
      </c>
    </row>
    <row r="184" ht="8.25" customHeight="1"/>
    <row r="185" spans="2:15" ht="12.75" customHeight="1">
      <c r="B185" s="134" t="s">
        <v>288</v>
      </c>
      <c r="C185" s="134"/>
      <c r="D185" s="134"/>
      <c r="E185" s="134"/>
      <c r="F185" s="134"/>
      <c r="G185" s="134"/>
      <c r="H185" s="134"/>
      <c r="I185" s="134"/>
      <c r="J185" s="134"/>
      <c r="K185" s="134"/>
      <c r="L185" s="134"/>
      <c r="M185" s="134"/>
      <c r="O185" s="95"/>
    </row>
    <row r="186" spans="2:14" ht="12.75">
      <c r="B186" s="134"/>
      <c r="C186" s="134"/>
      <c r="D186" s="134"/>
      <c r="E186" s="134"/>
      <c r="F186" s="134"/>
      <c r="G186" s="134"/>
      <c r="H186" s="134"/>
      <c r="I186" s="134"/>
      <c r="J186" s="134"/>
      <c r="K186" s="134"/>
      <c r="L186" s="134"/>
      <c r="M186" s="134"/>
      <c r="N186" s="94"/>
    </row>
    <row r="187" spans="2:13" ht="12.75">
      <c r="B187" s="134"/>
      <c r="C187" s="134"/>
      <c r="D187" s="134"/>
      <c r="E187" s="134"/>
      <c r="F187" s="134"/>
      <c r="G187" s="134"/>
      <c r="H187" s="134"/>
      <c r="I187" s="134"/>
      <c r="J187" s="134"/>
      <c r="K187" s="134"/>
      <c r="L187" s="134"/>
      <c r="M187" s="134"/>
    </row>
    <row r="188" spans="2:13" ht="14.25" customHeight="1">
      <c r="B188" s="134"/>
      <c r="C188" s="134"/>
      <c r="D188" s="134"/>
      <c r="E188" s="134"/>
      <c r="F188" s="134"/>
      <c r="G188" s="134"/>
      <c r="H188" s="134"/>
      <c r="I188" s="134"/>
      <c r="J188" s="134"/>
      <c r="K188" s="134"/>
      <c r="L188" s="134"/>
      <c r="M188" s="134"/>
    </row>
    <row r="189" spans="2:13" ht="14.25" customHeight="1">
      <c r="B189" s="146"/>
      <c r="C189" s="146"/>
      <c r="D189" s="146"/>
      <c r="E189" s="146"/>
      <c r="F189" s="146"/>
      <c r="G189" s="146"/>
      <c r="H189" s="146"/>
      <c r="I189" s="146"/>
      <c r="J189" s="146"/>
      <c r="K189" s="146"/>
      <c r="L189" s="146"/>
      <c r="M189" s="146"/>
    </row>
    <row r="190" spans="4:6" ht="12.75">
      <c r="D190" s="109"/>
      <c r="E190" s="109"/>
      <c r="F190" s="109"/>
    </row>
    <row r="191" spans="1:2" ht="12.75">
      <c r="A191" s="54" t="s">
        <v>73</v>
      </c>
      <c r="B191" s="44" t="s">
        <v>258</v>
      </c>
    </row>
    <row r="193" spans="2:11" ht="15" customHeight="1">
      <c r="B193" s="30" t="s">
        <v>283</v>
      </c>
      <c r="C193" s="51"/>
      <c r="D193" s="51"/>
      <c r="E193" s="51"/>
      <c r="F193" s="51"/>
      <c r="G193" s="51"/>
      <c r="H193" s="51"/>
      <c r="I193" s="51"/>
      <c r="J193" s="51"/>
      <c r="K193" s="51"/>
    </row>
    <row r="194" spans="3:11" ht="12.75" customHeight="1">
      <c r="C194" s="51"/>
      <c r="D194" s="51"/>
      <c r="E194" s="51"/>
      <c r="F194" s="51"/>
      <c r="G194" s="51"/>
      <c r="H194" s="51"/>
      <c r="I194" s="51"/>
      <c r="J194" s="51"/>
      <c r="K194" s="51"/>
    </row>
    <row r="195" spans="1:2" ht="12.75">
      <c r="A195" s="54" t="s">
        <v>75</v>
      </c>
      <c r="B195" s="44" t="s">
        <v>74</v>
      </c>
    </row>
    <row r="197" spans="2:11" ht="15" customHeight="1">
      <c r="B197" s="30" t="s">
        <v>97</v>
      </c>
      <c r="C197" s="51"/>
      <c r="D197" s="51"/>
      <c r="E197" s="51"/>
      <c r="F197" s="51"/>
      <c r="G197" s="51"/>
      <c r="H197" s="51"/>
      <c r="I197" s="51"/>
      <c r="J197" s="51"/>
      <c r="K197" s="51"/>
    </row>
    <row r="198" spans="3:11" ht="12.75" customHeight="1">
      <c r="C198" s="51"/>
      <c r="D198" s="51"/>
      <c r="E198" s="51"/>
      <c r="F198" s="51"/>
      <c r="G198" s="51"/>
      <c r="H198" s="51"/>
      <c r="I198" s="51"/>
      <c r="J198" s="51"/>
      <c r="K198" s="51"/>
    </row>
    <row r="199" spans="1:2" ht="12.75">
      <c r="A199" s="54" t="s">
        <v>80</v>
      </c>
      <c r="B199" s="44" t="s">
        <v>5</v>
      </c>
    </row>
    <row r="200" spans="9:13" ht="12.75">
      <c r="I200" s="31" t="s">
        <v>20</v>
      </c>
      <c r="M200" s="31" t="s">
        <v>20</v>
      </c>
    </row>
    <row r="201" spans="7:13" ht="12.75">
      <c r="G201" s="31" t="s">
        <v>19</v>
      </c>
      <c r="I201" s="31" t="s">
        <v>21</v>
      </c>
      <c r="J201" s="31"/>
      <c r="K201" s="31" t="s">
        <v>19</v>
      </c>
      <c r="L201" s="31"/>
      <c r="M201" s="31" t="s">
        <v>21</v>
      </c>
    </row>
    <row r="202" spans="7:13" ht="12.75">
      <c r="G202" s="31" t="s">
        <v>12</v>
      </c>
      <c r="I202" s="31" t="s">
        <v>12</v>
      </c>
      <c r="J202" s="31"/>
      <c r="K202" s="31" t="s">
        <v>22</v>
      </c>
      <c r="L202" s="31"/>
      <c r="M202" s="31" t="s">
        <v>25</v>
      </c>
    </row>
    <row r="203" spans="7:13" ht="12.75">
      <c r="G203" s="31" t="s">
        <v>220</v>
      </c>
      <c r="I203" s="31" t="s">
        <v>170</v>
      </c>
      <c r="J203" s="31"/>
      <c r="K203" s="31" t="s">
        <v>220</v>
      </c>
      <c r="M203" s="31" t="s">
        <v>170</v>
      </c>
    </row>
    <row r="204" spans="7:13" ht="12.75">
      <c r="G204" s="31" t="s">
        <v>6</v>
      </c>
      <c r="I204" s="31" t="s">
        <v>6</v>
      </c>
      <c r="J204" s="31"/>
      <c r="K204" s="31" t="s">
        <v>6</v>
      </c>
      <c r="L204" s="31"/>
      <c r="M204" s="31" t="s">
        <v>6</v>
      </c>
    </row>
    <row r="205" ht="12.75">
      <c r="B205" s="30" t="s">
        <v>76</v>
      </c>
    </row>
    <row r="206" spans="2:13" ht="12.75" customHeight="1">
      <c r="B206" s="30" t="s">
        <v>77</v>
      </c>
      <c r="G206" s="2">
        <f>684+1</f>
        <v>685</v>
      </c>
      <c r="I206" s="2">
        <v>338</v>
      </c>
      <c r="J206" s="49"/>
      <c r="K206" s="49">
        <f>679+737+694+684+1-K207</f>
        <v>2833</v>
      </c>
      <c r="L206" s="49"/>
      <c r="M206" s="2">
        <v>1237</v>
      </c>
    </row>
    <row r="207" spans="2:13" ht="12.75" customHeight="1">
      <c r="B207" s="30" t="s">
        <v>166</v>
      </c>
      <c r="G207" s="2">
        <f>53-53</f>
        <v>0</v>
      </c>
      <c r="I207" s="2">
        <v>4</v>
      </c>
      <c r="J207" s="49"/>
      <c r="K207" s="49">
        <v>-38</v>
      </c>
      <c r="L207" s="49"/>
      <c r="M207" s="2">
        <v>4</v>
      </c>
    </row>
    <row r="208" spans="2:12" ht="12.75">
      <c r="B208" s="30" t="s">
        <v>78</v>
      </c>
      <c r="G208" s="2"/>
      <c r="J208" s="49"/>
      <c r="K208" s="49"/>
      <c r="L208" s="49"/>
    </row>
    <row r="209" spans="2:13" ht="12.75">
      <c r="B209" s="30" t="s">
        <v>79</v>
      </c>
      <c r="G209" s="49"/>
      <c r="H209" s="49"/>
      <c r="I209" s="49"/>
      <c r="J209" s="49"/>
      <c r="K209" s="49"/>
      <c r="L209" s="49"/>
      <c r="M209" s="49"/>
    </row>
    <row r="210" spans="2:13" ht="12.75">
      <c r="B210" s="30" t="s">
        <v>77</v>
      </c>
      <c r="G210" s="49">
        <f>67+58+102-G211-332</f>
        <v>-292</v>
      </c>
      <c r="H210" s="49"/>
      <c r="I210" s="49">
        <v>-101</v>
      </c>
      <c r="J210" s="49"/>
      <c r="K210" s="49">
        <f>3-8-86+67+58+102-K211-332</f>
        <v>-383</v>
      </c>
      <c r="L210" s="49"/>
      <c r="M210" s="49">
        <v>-406</v>
      </c>
    </row>
    <row r="211" spans="2:13" ht="12.75" customHeight="1">
      <c r="B211" s="30" t="s">
        <v>166</v>
      </c>
      <c r="G211" s="2">
        <v>187</v>
      </c>
      <c r="I211" s="2">
        <v>374</v>
      </c>
      <c r="J211" s="49"/>
      <c r="K211" s="49">
        <v>187</v>
      </c>
      <c r="L211" s="49"/>
      <c r="M211" s="2">
        <v>374</v>
      </c>
    </row>
    <row r="212" spans="7:13" ht="6" customHeight="1">
      <c r="G212" s="50"/>
      <c r="H212" s="49"/>
      <c r="I212" s="49"/>
      <c r="J212" s="50"/>
      <c r="K212" s="50"/>
      <c r="L212" s="50"/>
      <c r="M212" s="49"/>
    </row>
    <row r="213" spans="7:13" ht="13.5" thickBot="1">
      <c r="G213" s="39">
        <f>SUM(G206:G212)</f>
        <v>580</v>
      </c>
      <c r="H213" s="49"/>
      <c r="I213" s="39">
        <f>SUM(I206:I212)</f>
        <v>615</v>
      </c>
      <c r="J213" s="1"/>
      <c r="K213" s="39">
        <f>SUM(K206:K212)</f>
        <v>2599</v>
      </c>
      <c r="L213" s="1"/>
      <c r="M213" s="39">
        <f>SUM(M206:M212)</f>
        <v>1209</v>
      </c>
    </row>
    <row r="214" spans="1:2" ht="13.5" thickTop="1">
      <c r="A214" s="54"/>
      <c r="B214" s="44"/>
    </row>
    <row r="215" spans="1:13" ht="12.75" customHeight="1">
      <c r="A215" s="54"/>
      <c r="B215" s="134" t="s">
        <v>250</v>
      </c>
      <c r="C215" s="134"/>
      <c r="D215" s="134"/>
      <c r="E215" s="134"/>
      <c r="F215" s="134"/>
      <c r="G215" s="134"/>
      <c r="H215" s="134"/>
      <c r="I215" s="134"/>
      <c r="J215" s="134"/>
      <c r="K215" s="134"/>
      <c r="L215" s="134"/>
      <c r="M215" s="134"/>
    </row>
    <row r="216" spans="1:13" ht="12.75">
      <c r="A216" s="54"/>
      <c r="B216" s="134"/>
      <c r="C216" s="134"/>
      <c r="D216" s="134"/>
      <c r="E216" s="134"/>
      <c r="F216" s="134"/>
      <c r="G216" s="134"/>
      <c r="H216" s="134"/>
      <c r="I216" s="134"/>
      <c r="J216" s="134"/>
      <c r="K216" s="134"/>
      <c r="L216" s="134"/>
      <c r="M216" s="134"/>
    </row>
    <row r="217" spans="1:13" ht="12.75">
      <c r="A217" s="54"/>
      <c r="B217" s="134"/>
      <c r="C217" s="134"/>
      <c r="D217" s="134"/>
      <c r="E217" s="134"/>
      <c r="F217" s="134"/>
      <c r="G217" s="134"/>
      <c r="H217" s="134"/>
      <c r="I217" s="134"/>
      <c r="J217" s="134"/>
      <c r="K217" s="134"/>
      <c r="L217" s="134"/>
      <c r="M217" s="134"/>
    </row>
    <row r="218" spans="1:13" ht="12.75">
      <c r="A218" s="54"/>
      <c r="B218" s="82"/>
      <c r="C218" s="82"/>
      <c r="D218" s="82"/>
      <c r="E218" s="82"/>
      <c r="F218" s="82"/>
      <c r="G218" s="82"/>
      <c r="H218" s="82"/>
      <c r="I218" s="82"/>
      <c r="J218" s="82"/>
      <c r="K218" s="82"/>
      <c r="L218" s="82"/>
      <c r="M218" s="82"/>
    </row>
    <row r="220" spans="1:13" ht="12.75">
      <c r="A220" s="138" t="s">
        <v>111</v>
      </c>
      <c r="B220" s="138"/>
      <c r="C220" s="138"/>
      <c r="D220" s="138"/>
      <c r="E220" s="138"/>
      <c r="F220" s="138"/>
      <c r="G220" s="138"/>
      <c r="H220" s="138"/>
      <c r="I220" s="138"/>
      <c r="J220" s="138"/>
      <c r="K220" s="138"/>
      <c r="L220" s="138"/>
      <c r="M220" s="138"/>
    </row>
    <row r="221" spans="1:13" ht="12.75">
      <c r="A221" s="138"/>
      <c r="B221" s="138"/>
      <c r="C221" s="138"/>
      <c r="D221" s="138"/>
      <c r="E221" s="138"/>
      <c r="F221" s="138"/>
      <c r="G221" s="138"/>
      <c r="H221" s="138"/>
      <c r="I221" s="138"/>
      <c r="J221" s="138"/>
      <c r="K221" s="138"/>
      <c r="L221" s="138"/>
      <c r="M221" s="138"/>
    </row>
    <row r="223" spans="1:11" ht="12.75">
      <c r="A223" s="54" t="s">
        <v>81</v>
      </c>
      <c r="B223" s="44" t="s">
        <v>98</v>
      </c>
      <c r="C223" s="51"/>
      <c r="D223" s="51"/>
      <c r="E223" s="51"/>
      <c r="F223" s="51"/>
      <c r="G223" s="51"/>
      <c r="H223" s="51"/>
      <c r="I223" s="51"/>
      <c r="J223" s="51"/>
      <c r="K223" s="51"/>
    </row>
    <row r="224" spans="2:11" ht="12.75">
      <c r="B224" s="51"/>
      <c r="C224" s="51"/>
      <c r="D224" s="51"/>
      <c r="E224" s="51"/>
      <c r="F224" s="51"/>
      <c r="G224" s="51"/>
      <c r="H224" s="51"/>
      <c r="I224" s="51"/>
      <c r="J224" s="51"/>
      <c r="K224" s="51"/>
    </row>
    <row r="225" spans="1:13" ht="12.75">
      <c r="A225" s="30"/>
      <c r="B225" s="141" t="s">
        <v>164</v>
      </c>
      <c r="C225" s="141"/>
      <c r="D225" s="141"/>
      <c r="E225" s="141"/>
      <c r="F225" s="141"/>
      <c r="G225" s="141"/>
      <c r="H225" s="141"/>
      <c r="I225" s="141"/>
      <c r="J225" s="141"/>
      <c r="K225" s="141"/>
      <c r="L225" s="141"/>
      <c r="M225" s="141"/>
    </row>
    <row r="226" spans="1:13" ht="12.75">
      <c r="A226" s="30"/>
      <c r="B226" s="80"/>
      <c r="C226" s="80"/>
      <c r="D226" s="80"/>
      <c r="E226" s="80"/>
      <c r="F226" s="80"/>
      <c r="G226" s="80"/>
      <c r="H226" s="80"/>
      <c r="I226" s="80"/>
      <c r="J226" s="80"/>
      <c r="K226" s="80"/>
      <c r="L226" s="80"/>
      <c r="M226" s="80"/>
    </row>
    <row r="227" spans="1:7" ht="12.75">
      <c r="A227" s="54" t="s">
        <v>82</v>
      </c>
      <c r="B227" s="52" t="s">
        <v>84</v>
      </c>
      <c r="G227" s="44"/>
    </row>
    <row r="228" spans="1:2" ht="13.5" customHeight="1">
      <c r="A228" s="54"/>
      <c r="B228" s="44"/>
    </row>
    <row r="229" spans="1:9" ht="12.75">
      <c r="A229" s="54"/>
      <c r="B229" s="47" t="s">
        <v>229</v>
      </c>
      <c r="C229" s="47"/>
      <c r="D229" s="47"/>
      <c r="E229" s="47"/>
      <c r="F229" s="47"/>
      <c r="G229" s="47"/>
      <c r="H229" s="47"/>
      <c r="I229" s="47"/>
    </row>
    <row r="230" spans="1:9" ht="12.75">
      <c r="A230" s="54"/>
      <c r="B230" s="47"/>
      <c r="C230" s="47"/>
      <c r="D230" s="47"/>
      <c r="E230" s="47"/>
      <c r="F230" s="47"/>
      <c r="G230" s="47"/>
      <c r="H230" s="47"/>
      <c r="I230" s="47"/>
    </row>
    <row r="231" spans="1:6" ht="12.75">
      <c r="A231" s="54" t="s">
        <v>83</v>
      </c>
      <c r="B231" s="52" t="s">
        <v>146</v>
      </c>
      <c r="C231" s="47"/>
      <c r="D231" s="47"/>
      <c r="E231" s="47"/>
      <c r="F231" s="47"/>
    </row>
    <row r="235" spans="2:18" ht="25.5">
      <c r="B235" s="143" t="s">
        <v>154</v>
      </c>
      <c r="C235" s="137"/>
      <c r="E235" s="117" t="s">
        <v>156</v>
      </c>
      <c r="F235" s="117"/>
      <c r="G235" s="145" t="s">
        <v>155</v>
      </c>
      <c r="H235" s="145"/>
      <c r="I235" s="145"/>
      <c r="K235" s="94"/>
      <c r="L235" s="94"/>
      <c r="M235" s="94"/>
      <c r="N235" s="94"/>
      <c r="O235" s="94"/>
      <c r="P235" s="94"/>
      <c r="Q235" s="94"/>
      <c r="R235" s="94"/>
    </row>
    <row r="236" spans="2:11" ht="12.75">
      <c r="B236" s="51"/>
      <c r="C236" s="111"/>
      <c r="E236" s="117" t="s">
        <v>157</v>
      </c>
      <c r="F236" s="117"/>
      <c r="G236" s="117" t="s">
        <v>158</v>
      </c>
      <c r="I236" s="120" t="s">
        <v>159</v>
      </c>
      <c r="K236" s="94"/>
    </row>
    <row r="237" spans="2:9" ht="12.75">
      <c r="B237" s="51"/>
      <c r="C237" s="111"/>
      <c r="E237" s="117" t="s">
        <v>6</v>
      </c>
      <c r="F237" s="117"/>
      <c r="G237" s="117" t="s">
        <v>6</v>
      </c>
      <c r="I237" s="120" t="s">
        <v>6</v>
      </c>
    </row>
    <row r="238" spans="2:9" ht="12.75">
      <c r="B238" s="144" t="s">
        <v>160</v>
      </c>
      <c r="C238" s="144"/>
      <c r="E238" s="119">
        <v>7835</v>
      </c>
      <c r="F238" s="117"/>
      <c r="G238" s="120" t="s">
        <v>212</v>
      </c>
      <c r="I238" s="120">
        <v>39</v>
      </c>
    </row>
    <row r="240" spans="2:13" ht="12.75">
      <c r="B240" s="134" t="s">
        <v>150</v>
      </c>
      <c r="C240" s="134"/>
      <c r="D240" s="134"/>
      <c r="E240" s="134"/>
      <c r="F240" s="134"/>
      <c r="G240" s="134"/>
      <c r="H240" s="134"/>
      <c r="I240" s="134"/>
      <c r="J240" s="134"/>
      <c r="K240" s="134"/>
      <c r="L240" s="134"/>
      <c r="M240" s="134"/>
    </row>
    <row r="241" spans="2:13" ht="12.75">
      <c r="B241" s="134"/>
      <c r="C241" s="134"/>
      <c r="D241" s="134"/>
      <c r="E241" s="134"/>
      <c r="F241" s="134"/>
      <c r="G241" s="134"/>
      <c r="H241" s="134"/>
      <c r="I241" s="134"/>
      <c r="J241" s="134"/>
      <c r="K241" s="134"/>
      <c r="L241" s="134"/>
      <c r="M241" s="134"/>
    </row>
    <row r="243" spans="2:13" ht="12.75" customHeight="1">
      <c r="B243" s="136" t="s">
        <v>151</v>
      </c>
      <c r="C243" s="136"/>
      <c r="D243" s="136"/>
      <c r="E243" s="136"/>
      <c r="F243" s="136"/>
      <c r="G243" s="136"/>
      <c r="H243" s="136"/>
      <c r="I243" s="136"/>
      <c r="J243" s="136"/>
      <c r="K243" s="136"/>
      <c r="L243" s="136"/>
      <c r="M243" s="136"/>
    </row>
    <row r="244" spans="2:13" ht="12.75">
      <c r="B244" s="136"/>
      <c r="C244" s="136"/>
      <c r="D244" s="136"/>
      <c r="E244" s="136"/>
      <c r="F244" s="136"/>
      <c r="G244" s="136"/>
      <c r="H244" s="136"/>
      <c r="I244" s="136"/>
      <c r="J244" s="136"/>
      <c r="K244" s="136"/>
      <c r="L244" s="136"/>
      <c r="M244" s="136"/>
    </row>
    <row r="245" spans="2:13" ht="12.75">
      <c r="B245" s="137"/>
      <c r="C245" s="137"/>
      <c r="D245" s="137"/>
      <c r="E245" s="137"/>
      <c r="F245" s="137"/>
      <c r="G245" s="137"/>
      <c r="H245" s="137"/>
      <c r="I245" s="137"/>
      <c r="J245" s="137"/>
      <c r="K245" s="137"/>
      <c r="L245" s="137"/>
      <c r="M245" s="137"/>
    </row>
    <row r="246" spans="2:13" ht="12.75">
      <c r="B246" s="111"/>
      <c r="C246" s="111"/>
      <c r="D246" s="111"/>
      <c r="E246" s="111"/>
      <c r="F246" s="111"/>
      <c r="G246" s="111"/>
      <c r="H246" s="111"/>
      <c r="I246" s="111"/>
      <c r="J246" s="111"/>
      <c r="K246" s="111"/>
      <c r="L246" s="111"/>
      <c r="M246" s="111"/>
    </row>
    <row r="247" spans="2:13" ht="12.75">
      <c r="B247" s="142" t="s">
        <v>284</v>
      </c>
      <c r="C247" s="142"/>
      <c r="D247" s="142"/>
      <c r="E247" s="142"/>
      <c r="F247" s="142"/>
      <c r="G247" s="142"/>
      <c r="H247" s="142"/>
      <c r="I247" s="142"/>
      <c r="J247" s="142"/>
      <c r="K247" s="142"/>
      <c r="L247" s="142"/>
      <c r="M247" s="142"/>
    </row>
    <row r="249" spans="1:10" ht="12.75">
      <c r="A249" s="54" t="s">
        <v>85</v>
      </c>
      <c r="B249" s="44" t="s">
        <v>87</v>
      </c>
      <c r="I249" s="31"/>
      <c r="J249" s="31"/>
    </row>
    <row r="251" spans="2:13" ht="12.75" customHeight="1">
      <c r="B251" s="136" t="s">
        <v>194</v>
      </c>
      <c r="C251" s="136"/>
      <c r="D251" s="136"/>
      <c r="E251" s="136"/>
      <c r="F251" s="136"/>
      <c r="G251" s="136"/>
      <c r="H251" s="136"/>
      <c r="I251" s="136"/>
      <c r="J251" s="136"/>
      <c r="K251" s="136"/>
      <c r="L251" s="136"/>
      <c r="M251" s="136"/>
    </row>
    <row r="252" spans="2:13" ht="12.75">
      <c r="B252" s="136"/>
      <c r="C252" s="136"/>
      <c r="D252" s="136"/>
      <c r="E252" s="136"/>
      <c r="F252" s="136"/>
      <c r="G252" s="136"/>
      <c r="H252" s="136"/>
      <c r="I252" s="136"/>
      <c r="J252" s="136"/>
      <c r="K252" s="136"/>
      <c r="L252" s="136"/>
      <c r="M252" s="136"/>
    </row>
    <row r="253" spans="2:13" ht="11.25" customHeight="1">
      <c r="B253" s="136"/>
      <c r="C253" s="136"/>
      <c r="D253" s="136"/>
      <c r="E253" s="136"/>
      <c r="F253" s="136"/>
      <c r="G253" s="136"/>
      <c r="H253" s="136"/>
      <c r="I253" s="136"/>
      <c r="J253" s="136"/>
      <c r="K253" s="136"/>
      <c r="L253" s="136"/>
      <c r="M253" s="136"/>
    </row>
    <row r="254" ht="11.25" customHeight="1"/>
    <row r="255" spans="1:2" ht="12.75">
      <c r="A255" s="54" t="s">
        <v>86</v>
      </c>
      <c r="B255" s="44" t="s">
        <v>89</v>
      </c>
    </row>
    <row r="256" ht="12" customHeight="1"/>
    <row r="257" spans="2:15" ht="13.5" customHeight="1">
      <c r="B257" s="30" t="s">
        <v>291</v>
      </c>
      <c r="C257" s="134" t="s">
        <v>295</v>
      </c>
      <c r="D257" s="134"/>
      <c r="E257" s="134"/>
      <c r="F257" s="134"/>
      <c r="G257" s="134"/>
      <c r="H257" s="134"/>
      <c r="I257" s="134"/>
      <c r="J257" s="134"/>
      <c r="K257" s="134"/>
      <c r="L257" s="134"/>
      <c r="M257" s="134"/>
      <c r="O257" s="95"/>
    </row>
    <row r="258" spans="2:13" ht="12.75" customHeight="1">
      <c r="B258" s="51"/>
      <c r="C258" s="134"/>
      <c r="D258" s="134"/>
      <c r="E258" s="134"/>
      <c r="F258" s="134"/>
      <c r="G258" s="134"/>
      <c r="H258" s="134"/>
      <c r="I258" s="134"/>
      <c r="J258" s="134"/>
      <c r="K258" s="134"/>
      <c r="L258" s="134"/>
      <c r="M258" s="134"/>
    </row>
    <row r="259" ht="11.25" customHeight="1">
      <c r="B259" s="51"/>
    </row>
    <row r="260" spans="2:13" ht="12.75" customHeight="1">
      <c r="B260" s="51"/>
      <c r="C260" s="134" t="s">
        <v>289</v>
      </c>
      <c r="D260" s="134"/>
      <c r="E260" s="134"/>
      <c r="F260" s="134"/>
      <c r="G260" s="134"/>
      <c r="H260" s="134"/>
      <c r="I260" s="134"/>
      <c r="J260" s="134"/>
      <c r="K260" s="134"/>
      <c r="L260" s="134"/>
      <c r="M260" s="134"/>
    </row>
    <row r="261" spans="2:13" ht="11.25" customHeight="1">
      <c r="B261" s="51"/>
      <c r="C261" s="134"/>
      <c r="D261" s="134"/>
      <c r="E261" s="134"/>
      <c r="F261" s="134"/>
      <c r="G261" s="134"/>
      <c r="H261" s="134"/>
      <c r="I261" s="134"/>
      <c r="J261" s="134"/>
      <c r="K261" s="134"/>
      <c r="L261" s="134"/>
      <c r="M261" s="134"/>
    </row>
    <row r="262" spans="2:13" ht="15" customHeight="1">
      <c r="B262" s="51"/>
      <c r="C262" s="134"/>
      <c r="D262" s="134"/>
      <c r="E262" s="134"/>
      <c r="F262" s="134"/>
      <c r="G262" s="134"/>
      <c r="H262" s="134"/>
      <c r="I262" s="134"/>
      <c r="J262" s="134"/>
      <c r="K262" s="134"/>
      <c r="L262" s="134"/>
      <c r="M262" s="134"/>
    </row>
    <row r="263" spans="2:13" ht="12" customHeight="1">
      <c r="B263" s="51"/>
      <c r="C263" s="51"/>
      <c r="D263" s="51"/>
      <c r="E263" s="51"/>
      <c r="F263" s="51"/>
      <c r="G263" s="51"/>
      <c r="H263" s="51"/>
      <c r="I263" s="51"/>
      <c r="J263" s="51"/>
      <c r="K263" s="51"/>
      <c r="L263" s="51"/>
      <c r="M263" s="51"/>
    </row>
    <row r="264" spans="2:13" ht="12" customHeight="1">
      <c r="B264" s="30" t="s">
        <v>292</v>
      </c>
      <c r="C264" s="30" t="s">
        <v>290</v>
      </c>
      <c r="D264" s="129"/>
      <c r="E264" s="129"/>
      <c r="F264" s="129"/>
      <c r="G264" s="129"/>
      <c r="H264" s="129"/>
      <c r="I264" s="129"/>
      <c r="J264" s="129"/>
      <c r="K264" s="129"/>
      <c r="L264" s="129"/>
      <c r="M264" s="129"/>
    </row>
    <row r="265" spans="3:13" ht="12" customHeight="1">
      <c r="C265" s="43" t="s">
        <v>293</v>
      </c>
      <c r="D265" s="129"/>
      <c r="E265" s="129"/>
      <c r="F265" s="129"/>
      <c r="G265" s="129"/>
      <c r="H265" s="129"/>
      <c r="I265" s="129"/>
      <c r="J265" s="129"/>
      <c r="K265" s="129"/>
      <c r="L265" s="129"/>
      <c r="M265" s="129"/>
    </row>
    <row r="266" spans="3:13" ht="14.25" customHeight="1">
      <c r="C266" s="139" t="s">
        <v>294</v>
      </c>
      <c r="D266" s="139"/>
      <c r="E266" s="139"/>
      <c r="F266" s="139"/>
      <c r="G266" s="139"/>
      <c r="H266" s="139"/>
      <c r="I266" s="139"/>
      <c r="J266" s="139"/>
      <c r="K266" s="139"/>
      <c r="L266" s="139"/>
      <c r="M266" s="139"/>
    </row>
    <row r="267" spans="3:13" ht="13.5" customHeight="1">
      <c r="C267" s="139"/>
      <c r="D267" s="139"/>
      <c r="E267" s="139"/>
      <c r="F267" s="139"/>
      <c r="G267" s="139"/>
      <c r="H267" s="139"/>
      <c r="I267" s="139"/>
      <c r="J267" s="139"/>
      <c r="K267" s="139"/>
      <c r="L267" s="139"/>
      <c r="M267" s="139"/>
    </row>
    <row r="268" spans="3:13" ht="13.5" customHeight="1">
      <c r="C268" s="130"/>
      <c r="D268" s="130"/>
      <c r="E268" s="130"/>
      <c r="F268" s="130"/>
      <c r="G268" s="130"/>
      <c r="H268" s="130"/>
      <c r="I268" s="130"/>
      <c r="J268" s="130"/>
      <c r="K268" s="130"/>
      <c r="L268" s="130"/>
      <c r="M268" s="130"/>
    </row>
    <row r="269" spans="1:2" ht="12.75">
      <c r="A269" s="54" t="s">
        <v>88</v>
      </c>
      <c r="B269" s="44" t="s">
        <v>90</v>
      </c>
    </row>
    <row r="270" spans="1:13" ht="12.75">
      <c r="A270" s="54"/>
      <c r="B270" s="44"/>
      <c r="I270" s="30" t="s">
        <v>20</v>
      </c>
      <c r="M270" s="30" t="s">
        <v>20</v>
      </c>
    </row>
    <row r="271" spans="1:14" ht="12.75">
      <c r="A271" s="54"/>
      <c r="B271" s="44"/>
      <c r="G271" s="58" t="s">
        <v>19</v>
      </c>
      <c r="H271" s="58"/>
      <c r="I271" s="58" t="s">
        <v>21</v>
      </c>
      <c r="J271" s="70"/>
      <c r="K271" s="58" t="s">
        <v>19</v>
      </c>
      <c r="L271" s="58"/>
      <c r="M271" s="58" t="s">
        <v>21</v>
      </c>
      <c r="N271" s="70"/>
    </row>
    <row r="272" spans="1:14" ht="12.75">
      <c r="A272" s="54"/>
      <c r="B272" s="44"/>
      <c r="G272" s="58" t="s">
        <v>12</v>
      </c>
      <c r="H272" s="58"/>
      <c r="I272" s="58" t="s">
        <v>12</v>
      </c>
      <c r="J272" s="70"/>
      <c r="K272" s="58" t="s">
        <v>22</v>
      </c>
      <c r="L272" s="58"/>
      <c r="M272" s="58" t="s">
        <v>25</v>
      </c>
      <c r="N272" s="70"/>
    </row>
    <row r="273" spans="7:13" ht="12.75">
      <c r="G273" s="58" t="s">
        <v>220</v>
      </c>
      <c r="H273" s="58"/>
      <c r="I273" s="58" t="s">
        <v>170</v>
      </c>
      <c r="K273" s="58" t="s">
        <v>220</v>
      </c>
      <c r="L273" s="58"/>
      <c r="M273" s="58" t="s">
        <v>170</v>
      </c>
    </row>
    <row r="274" spans="2:13" ht="12.75">
      <c r="B274" s="44" t="s">
        <v>103</v>
      </c>
      <c r="G274" s="58"/>
      <c r="H274" s="58"/>
      <c r="I274" s="58"/>
      <c r="K274" s="58"/>
      <c r="L274" s="58"/>
      <c r="M274" s="58"/>
    </row>
    <row r="275" spans="2:13" ht="13.5" thickBot="1">
      <c r="B275" s="30" t="s">
        <v>138</v>
      </c>
      <c r="G275" s="97">
        <f>+'IS'!B34</f>
        <v>2220</v>
      </c>
      <c r="H275" s="98"/>
      <c r="I275" s="97">
        <f>+'IS'!D34</f>
        <v>3174</v>
      </c>
      <c r="J275" s="49"/>
      <c r="K275" s="97">
        <f>+'IS'!F34</f>
        <v>9307</v>
      </c>
      <c r="L275" s="98"/>
      <c r="M275" s="97">
        <f>+'IS'!H34</f>
        <v>11854</v>
      </c>
    </row>
    <row r="276" spans="7:13" ht="13.5" thickTop="1">
      <c r="G276" s="99"/>
      <c r="H276" s="99"/>
      <c r="I276" s="49"/>
      <c r="J276" s="49"/>
      <c r="K276" s="99"/>
      <c r="L276" s="99"/>
      <c r="M276" s="49"/>
    </row>
    <row r="277" spans="2:13" ht="12.75">
      <c r="B277" s="30" t="s">
        <v>137</v>
      </c>
      <c r="G277" s="100"/>
      <c r="H277" s="100"/>
      <c r="I277" s="49"/>
      <c r="J277" s="49"/>
      <c r="K277" s="100"/>
      <c r="L277" s="100"/>
      <c r="M277" s="49"/>
    </row>
    <row r="278" spans="2:13" ht="13.5" thickBot="1">
      <c r="B278" s="30" t="s">
        <v>91</v>
      </c>
      <c r="G278" s="97">
        <v>120001</v>
      </c>
      <c r="H278" s="98"/>
      <c r="I278" s="97">
        <v>120001</v>
      </c>
      <c r="J278" s="49"/>
      <c r="K278" s="97">
        <v>120001</v>
      </c>
      <c r="L278" s="98"/>
      <c r="M278" s="97">
        <v>120001</v>
      </c>
    </row>
    <row r="279" spans="7:13" ht="13.5" thickTop="1">
      <c r="G279" s="99"/>
      <c r="H279" s="99"/>
      <c r="I279" s="49"/>
      <c r="J279" s="49"/>
      <c r="K279" s="99"/>
      <c r="L279" s="99"/>
      <c r="M279" s="49"/>
    </row>
    <row r="280" spans="2:13" ht="13.5" thickBot="1">
      <c r="B280" s="30" t="s">
        <v>102</v>
      </c>
      <c r="G280" s="101">
        <f>(G275/G278)*100</f>
        <v>1.8499845834618045</v>
      </c>
      <c r="H280" s="99"/>
      <c r="I280" s="101">
        <f>(I275/I278)*100</f>
        <v>2.6449779585170123</v>
      </c>
      <c r="J280" s="49"/>
      <c r="K280" s="101">
        <f>(K275/K278)*100</f>
        <v>7.755768701927485</v>
      </c>
      <c r="L280" s="99"/>
      <c r="M280" s="101">
        <f>(M275/M278)*100</f>
        <v>9.878251014574879</v>
      </c>
    </row>
    <row r="281" spans="7:12" ht="13.5" thickTop="1">
      <c r="G281" s="99"/>
      <c r="H281" s="99"/>
      <c r="I281" s="49"/>
      <c r="J281" s="49"/>
      <c r="K281" s="99"/>
      <c r="L281" s="99"/>
    </row>
    <row r="282" spans="2:10" ht="12.75">
      <c r="B282" s="30" t="s">
        <v>141</v>
      </c>
      <c r="H282" s="53"/>
      <c r="I282" s="49"/>
      <c r="J282" s="53"/>
    </row>
    <row r="283" spans="1:13" ht="12.75">
      <c r="A283" s="107"/>
      <c r="B283" s="107"/>
      <c r="C283" s="107"/>
      <c r="D283" s="107"/>
      <c r="E283" s="107"/>
      <c r="F283" s="107"/>
      <c r="G283" s="107"/>
      <c r="H283" s="107"/>
      <c r="I283" s="107"/>
      <c r="J283" s="107"/>
      <c r="K283" s="107"/>
      <c r="L283" s="107"/>
      <c r="M283" s="107"/>
    </row>
    <row r="285" spans="1:13" ht="12.75">
      <c r="A285" s="138" t="s">
        <v>111</v>
      </c>
      <c r="B285" s="138"/>
      <c r="C285" s="138"/>
      <c r="D285" s="138"/>
      <c r="E285" s="138"/>
      <c r="F285" s="138"/>
      <c r="G285" s="138"/>
      <c r="H285" s="138"/>
      <c r="I285" s="138"/>
      <c r="J285" s="138"/>
      <c r="K285" s="138"/>
      <c r="L285" s="138"/>
      <c r="M285" s="138"/>
    </row>
    <row r="286" spans="1:13" ht="12.75">
      <c r="A286" s="138"/>
      <c r="B286" s="138"/>
      <c r="C286" s="138"/>
      <c r="D286" s="138"/>
      <c r="E286" s="138"/>
      <c r="F286" s="138"/>
      <c r="G286" s="138"/>
      <c r="H286" s="138"/>
      <c r="I286" s="138"/>
      <c r="J286" s="138"/>
      <c r="K286" s="138"/>
      <c r="L286" s="138"/>
      <c r="M286" s="138"/>
    </row>
    <row r="287" spans="1:13" ht="12.75">
      <c r="A287" s="30"/>
      <c r="B287" s="80"/>
      <c r="C287" s="80"/>
      <c r="D287" s="80"/>
      <c r="E287" s="80"/>
      <c r="F287" s="80"/>
      <c r="G287" s="80"/>
      <c r="H287" s="80"/>
      <c r="I287" s="80"/>
      <c r="J287" s="80"/>
      <c r="K287" s="80"/>
      <c r="L287" s="80"/>
      <c r="M287" s="80"/>
    </row>
    <row r="288" spans="1:10" ht="12.75">
      <c r="A288" s="54" t="s">
        <v>259</v>
      </c>
      <c r="B288" s="44" t="s">
        <v>171</v>
      </c>
      <c r="C288" s="94"/>
      <c r="H288" s="53"/>
      <c r="I288" s="49"/>
      <c r="J288" s="53"/>
    </row>
    <row r="289" spans="8:10" ht="12.75">
      <c r="H289" s="53"/>
      <c r="I289" s="49"/>
      <c r="J289" s="53"/>
    </row>
    <row r="290" spans="2:13" ht="12.75">
      <c r="B290" s="132" t="s">
        <v>198</v>
      </c>
      <c r="C290" s="133"/>
      <c r="D290" s="133"/>
      <c r="E290" s="133"/>
      <c r="F290" s="133"/>
      <c r="G290" s="133"/>
      <c r="H290" s="133"/>
      <c r="I290" s="133"/>
      <c r="J290" s="133"/>
      <c r="K290" s="133"/>
      <c r="L290" s="133"/>
      <c r="M290" s="133"/>
    </row>
    <row r="291" spans="2:13" ht="12.75">
      <c r="B291" s="133"/>
      <c r="C291" s="133"/>
      <c r="D291" s="133"/>
      <c r="E291" s="133"/>
      <c r="F291" s="133"/>
      <c r="G291" s="133"/>
      <c r="H291" s="133"/>
      <c r="I291" s="133"/>
      <c r="J291" s="133"/>
      <c r="K291" s="133"/>
      <c r="L291" s="133"/>
      <c r="M291" s="133"/>
    </row>
    <row r="292" spans="8:10" ht="12.75">
      <c r="H292" s="53"/>
      <c r="I292" s="49"/>
      <c r="J292" s="53"/>
    </row>
    <row r="293" spans="7:10" ht="12.75">
      <c r="G293" s="31" t="s">
        <v>65</v>
      </c>
      <c r="H293" s="53"/>
      <c r="I293" s="31" t="s">
        <v>65</v>
      </c>
      <c r="J293" s="53"/>
    </row>
    <row r="294" spans="7:10" ht="12.75">
      <c r="G294" s="31" t="s">
        <v>220</v>
      </c>
      <c r="H294" s="53"/>
      <c r="I294" s="31" t="s">
        <v>170</v>
      </c>
      <c r="J294" s="53"/>
    </row>
    <row r="295" spans="7:10" ht="12.75">
      <c r="G295" s="31" t="s">
        <v>6</v>
      </c>
      <c r="H295" s="53"/>
      <c r="I295" s="31" t="s">
        <v>6</v>
      </c>
      <c r="J295" s="53"/>
    </row>
    <row r="296" spans="2:10" ht="12.75">
      <c r="B296" s="30" t="s">
        <v>172</v>
      </c>
      <c r="G296" s="31"/>
      <c r="H296" s="53"/>
      <c r="I296" s="31"/>
      <c r="J296" s="53"/>
    </row>
    <row r="297" spans="3:11" ht="12.75">
      <c r="C297" s="43" t="s">
        <v>173</v>
      </c>
      <c r="G297" s="38">
        <v>53969</v>
      </c>
      <c r="H297" s="113"/>
      <c r="I297" s="38">
        <v>59439</v>
      </c>
      <c r="J297" s="53"/>
      <c r="K297" s="94"/>
    </row>
    <row r="298" spans="3:15" ht="15">
      <c r="C298" s="43" t="s">
        <v>174</v>
      </c>
      <c r="G298" s="83">
        <v>-1458</v>
      </c>
      <c r="H298" s="113"/>
      <c r="I298" s="83">
        <v>-1432</v>
      </c>
      <c r="J298" s="53"/>
      <c r="K298" s="128"/>
      <c r="L298" s="123"/>
      <c r="M298" s="123"/>
      <c r="N298" s="123"/>
      <c r="O298" s="123"/>
    </row>
    <row r="299" spans="3:11" ht="12.75">
      <c r="C299" s="43"/>
      <c r="G299" s="38">
        <f>SUM(G297:G298)</f>
        <v>52511</v>
      </c>
      <c r="H299" s="113"/>
      <c r="I299" s="38">
        <f>SUM(I297:I298)</f>
        <v>58007</v>
      </c>
      <c r="J299" s="53"/>
      <c r="K299" s="95"/>
    </row>
    <row r="300" spans="3:10" ht="12.75">
      <c r="C300" s="30" t="s">
        <v>184</v>
      </c>
      <c r="G300" s="38">
        <v>-21871</v>
      </c>
      <c r="H300" s="113"/>
      <c r="I300" s="38">
        <v>-25874</v>
      </c>
      <c r="J300" s="53"/>
    </row>
    <row r="301" spans="7:10" ht="3.75" customHeight="1">
      <c r="G301" s="38"/>
      <c r="H301" s="113"/>
      <c r="I301" s="38"/>
      <c r="J301" s="53"/>
    </row>
    <row r="302" spans="2:10" ht="13.5" thickBot="1">
      <c r="B302" s="30" t="s">
        <v>175</v>
      </c>
      <c r="G302" s="33">
        <f>SUM(G299:G301)</f>
        <v>30640</v>
      </c>
      <c r="H302" s="113"/>
      <c r="I302" s="33">
        <f>SUM(I299:I301)</f>
        <v>32133</v>
      </c>
      <c r="J302" s="53"/>
    </row>
    <row r="303" spans="8:10" ht="13.5" thickTop="1">
      <c r="H303" s="53"/>
      <c r="I303" s="49"/>
      <c r="J303" s="53"/>
    </row>
    <row r="304" spans="8:10" ht="12.75">
      <c r="H304" s="53"/>
      <c r="I304" s="49"/>
      <c r="J304" s="53"/>
    </row>
    <row r="305" spans="2:13" ht="12.75">
      <c r="B305" s="134" t="s">
        <v>209</v>
      </c>
      <c r="C305" s="135"/>
      <c r="D305" s="135"/>
      <c r="E305" s="135"/>
      <c r="F305" s="135"/>
      <c r="G305" s="135"/>
      <c r="H305" s="135"/>
      <c r="I305" s="135"/>
      <c r="J305" s="135"/>
      <c r="K305" s="135"/>
      <c r="L305" s="135"/>
      <c r="M305" s="135"/>
    </row>
    <row r="306" spans="2:13" ht="12.75">
      <c r="B306" s="135"/>
      <c r="C306" s="135"/>
      <c r="D306" s="135"/>
      <c r="E306" s="135"/>
      <c r="F306" s="135"/>
      <c r="G306" s="135"/>
      <c r="H306" s="135"/>
      <c r="I306" s="135"/>
      <c r="J306" s="135"/>
      <c r="K306" s="135"/>
      <c r="L306" s="135"/>
      <c r="M306" s="135"/>
    </row>
    <row r="307" spans="2:13" ht="12.75">
      <c r="B307" s="135"/>
      <c r="C307" s="135"/>
      <c r="D307" s="135"/>
      <c r="E307" s="135"/>
      <c r="F307" s="135"/>
      <c r="G307" s="135"/>
      <c r="H307" s="135"/>
      <c r="I307" s="135"/>
      <c r="J307" s="135"/>
      <c r="K307" s="135"/>
      <c r="L307" s="135"/>
      <c r="M307" s="135"/>
    </row>
    <row r="308" spans="2:13" ht="12.75">
      <c r="B308" s="135"/>
      <c r="C308" s="135"/>
      <c r="D308" s="135"/>
      <c r="E308" s="135"/>
      <c r="F308" s="135"/>
      <c r="G308" s="135"/>
      <c r="H308" s="135"/>
      <c r="I308" s="135"/>
      <c r="J308" s="135"/>
      <c r="K308" s="135"/>
      <c r="L308" s="135"/>
      <c r="M308" s="135"/>
    </row>
    <row r="309" spans="8:10" ht="12.75">
      <c r="H309" s="53"/>
      <c r="I309" s="49"/>
      <c r="J309" s="53"/>
    </row>
    <row r="310" spans="1:2" ht="12.75">
      <c r="A310" s="54" t="s">
        <v>260</v>
      </c>
      <c r="B310" s="44" t="s">
        <v>261</v>
      </c>
    </row>
    <row r="311" spans="1:13" ht="12.75">
      <c r="A311" s="54"/>
      <c r="B311" s="44"/>
      <c r="I311" s="30" t="s">
        <v>20</v>
      </c>
      <c r="M311" s="30" t="s">
        <v>20</v>
      </c>
    </row>
    <row r="312" spans="1:14" ht="12.75">
      <c r="A312" s="54"/>
      <c r="B312" s="44"/>
      <c r="G312" s="58" t="s">
        <v>19</v>
      </c>
      <c r="H312" s="58"/>
      <c r="I312" s="58" t="s">
        <v>21</v>
      </c>
      <c r="J312" s="70"/>
      <c r="K312" s="58" t="s">
        <v>19</v>
      </c>
      <c r="L312" s="58"/>
      <c r="M312" s="58" t="s">
        <v>21</v>
      </c>
      <c r="N312" s="70"/>
    </row>
    <row r="313" spans="1:14" ht="12.75">
      <c r="A313" s="54"/>
      <c r="B313" s="44"/>
      <c r="G313" s="58" t="s">
        <v>12</v>
      </c>
      <c r="H313" s="58"/>
      <c r="I313" s="58" t="s">
        <v>12</v>
      </c>
      <c r="J313" s="70"/>
      <c r="K313" s="58" t="s">
        <v>22</v>
      </c>
      <c r="L313" s="58"/>
      <c r="M313" s="58" t="s">
        <v>25</v>
      </c>
      <c r="N313" s="70"/>
    </row>
    <row r="314" spans="7:13" ht="12.75">
      <c r="G314" s="58" t="s">
        <v>220</v>
      </c>
      <c r="H314" s="58"/>
      <c r="I314" s="58" t="s">
        <v>170</v>
      </c>
      <c r="K314" s="58" t="s">
        <v>220</v>
      </c>
      <c r="L314" s="58"/>
      <c r="M314" s="58" t="s">
        <v>170</v>
      </c>
    </row>
    <row r="315" spans="7:13" ht="12.75">
      <c r="G315" s="58" t="s">
        <v>6</v>
      </c>
      <c r="H315" s="58"/>
      <c r="I315" s="58" t="s">
        <v>6</v>
      </c>
      <c r="K315" s="58" t="s">
        <v>6</v>
      </c>
      <c r="L315" s="58"/>
      <c r="M315" s="58" t="s">
        <v>6</v>
      </c>
    </row>
    <row r="316" spans="2:13" ht="12.75">
      <c r="B316" s="44" t="s">
        <v>264</v>
      </c>
      <c r="G316" s="58"/>
      <c r="H316" s="58"/>
      <c r="I316" s="58"/>
      <c r="K316" s="58"/>
      <c r="L316" s="58"/>
      <c r="M316" s="58"/>
    </row>
    <row r="317" spans="2:13" ht="12.75">
      <c r="B317" s="44" t="s">
        <v>269</v>
      </c>
      <c r="G317" s="58"/>
      <c r="H317" s="58"/>
      <c r="I317" s="58"/>
      <c r="K317" s="58"/>
      <c r="L317" s="58"/>
      <c r="M317" s="58"/>
    </row>
    <row r="318" spans="2:13" ht="12.75">
      <c r="B318" s="30" t="s">
        <v>280</v>
      </c>
      <c r="G318" s="1">
        <v>130</v>
      </c>
      <c r="H318" s="98"/>
      <c r="I318" s="1">
        <v>91</v>
      </c>
      <c r="J318" s="50"/>
      <c r="K318" s="98">
        <v>435</v>
      </c>
      <c r="L318" s="98"/>
      <c r="M318" s="98">
        <v>391</v>
      </c>
    </row>
    <row r="319" spans="2:15" ht="12.75">
      <c r="B319" s="30" t="s">
        <v>286</v>
      </c>
      <c r="G319" s="1">
        <v>0</v>
      </c>
      <c r="H319" s="99"/>
      <c r="I319" s="3">
        <v>24</v>
      </c>
      <c r="J319" s="50"/>
      <c r="K319" s="98">
        <v>16</v>
      </c>
      <c r="L319" s="99"/>
      <c r="M319" s="50">
        <v>96</v>
      </c>
      <c r="N319" s="99"/>
      <c r="O319" s="50"/>
    </row>
    <row r="320" spans="2:13" ht="12.75">
      <c r="B320" s="30" t="s">
        <v>265</v>
      </c>
      <c r="G320" s="1"/>
      <c r="H320" s="98"/>
      <c r="I320" s="1"/>
      <c r="J320" s="50"/>
      <c r="K320" s="98"/>
      <c r="L320" s="98"/>
      <c r="M320" s="98"/>
    </row>
    <row r="321" spans="3:13" ht="12.75">
      <c r="C321" s="43" t="s">
        <v>266</v>
      </c>
      <c r="G321" s="1">
        <v>0</v>
      </c>
      <c r="H321" s="99"/>
      <c r="I321" s="3">
        <v>3</v>
      </c>
      <c r="J321" s="50"/>
      <c r="K321" s="99">
        <v>0</v>
      </c>
      <c r="L321" s="99"/>
      <c r="M321" s="50">
        <v>669</v>
      </c>
    </row>
    <row r="322" spans="3:13" ht="12.75">
      <c r="C322" s="43" t="s">
        <v>267</v>
      </c>
      <c r="G322" s="1">
        <v>0</v>
      </c>
      <c r="H322" s="99"/>
      <c r="I322" s="3">
        <v>-21</v>
      </c>
      <c r="J322" s="50"/>
      <c r="K322" s="98">
        <v>3</v>
      </c>
      <c r="L322" s="99"/>
      <c r="M322" s="50">
        <v>8</v>
      </c>
    </row>
    <row r="323" spans="2:13" ht="12.75">
      <c r="B323" s="30" t="s">
        <v>268</v>
      </c>
      <c r="G323" s="1"/>
      <c r="H323" s="99"/>
      <c r="I323" s="3"/>
      <c r="J323" s="50"/>
      <c r="K323" s="99"/>
      <c r="L323" s="99"/>
      <c r="M323" s="50"/>
    </row>
    <row r="324" spans="3:13" ht="12.75">
      <c r="C324" s="43" t="s">
        <v>281</v>
      </c>
      <c r="G324" s="1">
        <v>0</v>
      </c>
      <c r="H324" s="99"/>
      <c r="I324" s="3">
        <v>0</v>
      </c>
      <c r="J324" s="50"/>
      <c r="K324" s="99">
        <v>0</v>
      </c>
      <c r="L324" s="99"/>
      <c r="M324" s="50">
        <v>44</v>
      </c>
    </row>
    <row r="325" spans="3:13" ht="12.75">
      <c r="C325" s="43" t="s">
        <v>266</v>
      </c>
      <c r="G325" s="1">
        <v>3</v>
      </c>
      <c r="H325" s="99"/>
      <c r="I325" s="3">
        <v>0</v>
      </c>
      <c r="J325" s="50"/>
      <c r="K325" s="98">
        <v>3</v>
      </c>
      <c r="L325" s="99"/>
      <c r="M325" s="50">
        <v>0</v>
      </c>
    </row>
    <row r="326" spans="2:13" ht="12.75">
      <c r="B326" s="30" t="s">
        <v>270</v>
      </c>
      <c r="G326" s="1"/>
      <c r="H326" s="99"/>
      <c r="I326" s="3"/>
      <c r="J326" s="50"/>
      <c r="K326" s="99"/>
      <c r="L326" s="99"/>
      <c r="M326" s="50"/>
    </row>
    <row r="327" spans="3:13" ht="12.75">
      <c r="C327" s="43" t="s">
        <v>267</v>
      </c>
      <c r="G327" s="1">
        <v>-697</v>
      </c>
      <c r="H327" s="98"/>
      <c r="I327" s="3">
        <f>-669-I328</f>
        <v>-666</v>
      </c>
      <c r="J327" s="50"/>
      <c r="K327" s="98">
        <v>-2770</v>
      </c>
      <c r="L327" s="98"/>
      <c r="M327" s="50">
        <v>-2738</v>
      </c>
    </row>
    <row r="328" spans="3:13" ht="12.75">
      <c r="C328" s="43" t="s">
        <v>271</v>
      </c>
      <c r="G328" s="1">
        <v>0</v>
      </c>
      <c r="H328" s="98"/>
      <c r="I328" s="1">
        <v>-3</v>
      </c>
      <c r="J328" s="50"/>
      <c r="K328" s="98">
        <v>0</v>
      </c>
      <c r="L328" s="98"/>
      <c r="M328" s="98">
        <v>-11</v>
      </c>
    </row>
    <row r="329" spans="2:13" ht="12.75">
      <c r="B329" s="30" t="s">
        <v>272</v>
      </c>
      <c r="G329" s="1"/>
      <c r="H329" s="99"/>
      <c r="I329" s="3"/>
      <c r="J329" s="50"/>
      <c r="K329" s="99"/>
      <c r="L329" s="99"/>
      <c r="M329" s="50"/>
    </row>
    <row r="330" spans="3:13" ht="12.75">
      <c r="C330" s="43" t="s">
        <v>271</v>
      </c>
      <c r="G330" s="1">
        <v>0</v>
      </c>
      <c r="H330" s="99"/>
      <c r="I330" s="1">
        <v>-510</v>
      </c>
      <c r="J330" s="50"/>
      <c r="K330" s="99">
        <v>0</v>
      </c>
      <c r="L330" s="99"/>
      <c r="M330" s="98">
        <v>-510</v>
      </c>
    </row>
    <row r="331" spans="3:13" ht="12.75">
      <c r="C331" s="43" t="s">
        <v>267</v>
      </c>
      <c r="G331" s="1">
        <v>0</v>
      </c>
      <c r="H331" s="99"/>
      <c r="I331" s="1">
        <v>-18</v>
      </c>
      <c r="J331" s="50"/>
      <c r="K331" s="99">
        <v>0</v>
      </c>
      <c r="L331" s="99"/>
      <c r="M331" s="98">
        <v>-18</v>
      </c>
    </row>
    <row r="332" spans="2:13" ht="12.75">
      <c r="B332" s="30" t="s">
        <v>285</v>
      </c>
      <c r="C332" s="43"/>
      <c r="G332" s="1">
        <f>-414+411-G333</f>
        <v>-102</v>
      </c>
      <c r="H332" s="99"/>
      <c r="I332" s="1">
        <f>-786+2038-I333</f>
        <v>919</v>
      </c>
      <c r="J332" s="50"/>
      <c r="K332" s="98">
        <f>-1049+1623-K333</f>
        <v>85</v>
      </c>
      <c r="L332" s="99"/>
      <c r="M332" s="98">
        <f>-1111+1804-M333</f>
        <v>-1109</v>
      </c>
    </row>
    <row r="333" spans="2:13" ht="13.5" thickBot="1">
      <c r="B333" s="30" t="s">
        <v>287</v>
      </c>
      <c r="C333" s="43"/>
      <c r="G333" s="93">
        <v>99</v>
      </c>
      <c r="H333" s="99"/>
      <c r="I333" s="93">
        <v>333</v>
      </c>
      <c r="J333" s="50"/>
      <c r="K333" s="97">
        <v>489</v>
      </c>
      <c r="L333" s="99"/>
      <c r="M333" s="97">
        <v>1802</v>
      </c>
    </row>
    <row r="334" spans="3:13" ht="13.5" thickTop="1">
      <c r="C334" s="43"/>
      <c r="G334" s="99"/>
      <c r="H334" s="99"/>
      <c r="I334" s="99"/>
      <c r="J334" s="50"/>
      <c r="K334" s="99"/>
      <c r="L334" s="99"/>
      <c r="M334" s="99"/>
    </row>
    <row r="335" spans="2:12" ht="12.75">
      <c r="B335" s="30" t="s">
        <v>273</v>
      </c>
      <c r="G335" s="99"/>
      <c r="H335" s="99"/>
      <c r="I335" s="49"/>
      <c r="J335" s="49"/>
      <c r="K335" s="99"/>
      <c r="L335" s="99"/>
    </row>
    <row r="336" spans="8:10" ht="12.75">
      <c r="H336" s="53"/>
      <c r="I336" s="49"/>
      <c r="J336" s="53"/>
    </row>
    <row r="337" spans="1:13" ht="12.75">
      <c r="A337" s="107"/>
      <c r="B337" s="107"/>
      <c r="C337" s="107"/>
      <c r="D337" s="107"/>
      <c r="E337" s="107"/>
      <c r="F337" s="107"/>
      <c r="G337" s="107"/>
      <c r="H337" s="107"/>
      <c r="I337" s="107"/>
      <c r="J337" s="107"/>
      <c r="K337" s="107"/>
      <c r="L337" s="107"/>
      <c r="M337" s="107"/>
    </row>
    <row r="339" spans="8:10" ht="12.75">
      <c r="H339" s="53"/>
      <c r="I339" s="49"/>
      <c r="J339" s="53"/>
    </row>
    <row r="340" spans="7:10" ht="12.75">
      <c r="G340" s="58"/>
      <c r="I340" s="58"/>
      <c r="J340" s="58"/>
    </row>
    <row r="341" spans="7:10" ht="12.75">
      <c r="G341" s="58"/>
      <c r="I341" s="58"/>
      <c r="J341" s="58"/>
    </row>
    <row r="342" spans="7:10" ht="12.75">
      <c r="G342" s="58"/>
      <c r="I342" s="58"/>
      <c r="J342" s="58"/>
    </row>
    <row r="343" spans="7:10" ht="12.75">
      <c r="G343" s="58"/>
      <c r="I343" s="58"/>
      <c r="J343" s="58"/>
    </row>
    <row r="344" spans="7:10" ht="12.75">
      <c r="G344" s="58"/>
      <c r="I344" s="58"/>
      <c r="J344" s="58"/>
    </row>
    <row r="345" spans="7:10" ht="12.75">
      <c r="G345" s="63"/>
      <c r="H345" s="49"/>
      <c r="I345" s="63"/>
      <c r="J345" s="63"/>
    </row>
    <row r="346" spans="7:10" ht="12.75">
      <c r="G346" s="63"/>
      <c r="H346" s="49"/>
      <c r="I346" s="63"/>
      <c r="J346" s="63"/>
    </row>
  </sheetData>
  <sheetProtection/>
  <mergeCells count="41">
    <mergeCell ref="B96:M98"/>
    <mergeCell ref="B171:M173"/>
    <mergeCell ref="B100:M101"/>
    <mergeCell ref="B238:C238"/>
    <mergeCell ref="B235:C235"/>
    <mergeCell ref="G235:I235"/>
    <mergeCell ref="B215:M217"/>
    <mergeCell ref="B124:M124"/>
    <mergeCell ref="B185:M189"/>
    <mergeCell ref="B177:M181"/>
    <mergeCell ref="B74:M74"/>
    <mergeCell ref="B82:M83"/>
    <mergeCell ref="B68:M68"/>
    <mergeCell ref="B59:M63"/>
    <mergeCell ref="B65:M66"/>
    <mergeCell ref="B91:M92"/>
    <mergeCell ref="B240:M241"/>
    <mergeCell ref="B247:M247"/>
    <mergeCell ref="B11:M13"/>
    <mergeCell ref="B15:M19"/>
    <mergeCell ref="B20:M23"/>
    <mergeCell ref="B31:M33"/>
    <mergeCell ref="A156:M157"/>
    <mergeCell ref="B128:M128"/>
    <mergeCell ref="B87:M88"/>
    <mergeCell ref="B29:M29"/>
    <mergeCell ref="B135:M136"/>
    <mergeCell ref="B105:M105"/>
    <mergeCell ref="B225:M225"/>
    <mergeCell ref="A220:M221"/>
    <mergeCell ref="B117:M120"/>
    <mergeCell ref="B161:M164"/>
    <mergeCell ref="B166:M169"/>
    <mergeCell ref="B290:M291"/>
    <mergeCell ref="B305:M308"/>
    <mergeCell ref="B243:M245"/>
    <mergeCell ref="A285:M286"/>
    <mergeCell ref="C260:M262"/>
    <mergeCell ref="C257:M258"/>
    <mergeCell ref="C266:M267"/>
    <mergeCell ref="B251:M253"/>
  </mergeCells>
  <printOptions/>
  <pageMargins left="0.55" right="0.4" top="0.52" bottom="0.43" header="0.34" footer="0.23"/>
  <pageSetup horizontalDpi="600" verticalDpi="600" orientation="portrait" scale="83" r:id="rId2"/>
  <rowBreaks count="5" manualBreakCount="5">
    <brk id="68" max="255" man="1"/>
    <brk id="129" max="12" man="1"/>
    <brk id="154" max="255" man="1"/>
    <brk id="218" max="255" man="1"/>
    <brk id="283"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 </cp:lastModifiedBy>
  <cp:lastPrinted>2012-02-29T05:16:18Z</cp:lastPrinted>
  <dcterms:created xsi:type="dcterms:W3CDTF">2001-03-17T05:13:36Z</dcterms:created>
  <dcterms:modified xsi:type="dcterms:W3CDTF">2012-02-29T07:12:36Z</dcterms:modified>
  <cp:category/>
  <cp:version/>
  <cp:contentType/>
  <cp:contentStatus/>
</cp:coreProperties>
</file>