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</sheets>
  <definedNames/>
  <calcPr fullCalcOnLoad="1"/>
</workbook>
</file>

<file path=xl/sharedStrings.xml><?xml version="1.0" encoding="utf-8"?>
<sst xmlns="http://schemas.openxmlformats.org/spreadsheetml/2006/main" count="156" uniqueCount="130">
  <si>
    <r>
      <rPr>
        <b/>
        <sz val="10"/>
        <rFont val="Times New Roman"/>
        <family val="1"/>
      </rPr>
      <t xml:space="preserve">SM SUMMIT HOLDINGS BHD </t>
    </r>
    <r>
      <rPr>
        <b/>
        <sz val="9"/>
        <rFont val="Times New Roman"/>
        <family val="1"/>
      </rPr>
      <t xml:space="preserve">    (287036 X)</t>
    </r>
  </si>
  <si>
    <t>Condensed Consolidated Income Statements</t>
  </si>
  <si>
    <t>For the Second Quarter Ended 30th September 2002</t>
  </si>
  <si>
    <t xml:space="preserve">Current </t>
  </si>
  <si>
    <t xml:space="preserve">Comparative </t>
  </si>
  <si>
    <t>Current</t>
  </si>
  <si>
    <t>Preceeding</t>
  </si>
  <si>
    <t>quarter</t>
  </si>
  <si>
    <t>6 months</t>
  </si>
  <si>
    <t xml:space="preserve">ended </t>
  </si>
  <si>
    <t>ended</t>
  </si>
  <si>
    <t>30/9/2002</t>
  </si>
  <si>
    <t>30/9/2001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</si>
  <si>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</si>
  <si>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</si>
  <si>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</si>
  <si>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</si>
  <si>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</si>
  <si>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</si>
  <si>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</si>
  <si>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</si>
  <si>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</si>
  <si>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</si>
  <si>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</si>
  <si>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Earnings / (Loss) per share (sen)</t>
  </si>
  <si>
    <r>
      <rPr>
        <sz val="10"/>
        <rFont val="Times New Roman"/>
        <family val="1"/>
      </rPr>
      <t xml:space="preserve">   Basic </t>
    </r>
    <r>
      <rPr>
        <sz val="8"/>
        <rFont val="Times New Roman"/>
        <family val="1"/>
      </rPr>
      <t>(based on 30,000,000</t>
    </r>
  </si>
  <si>
    <t>0.37 sen</t>
  </si>
  <si>
    <t>2.3 sen</t>
  </si>
  <si>
    <t>(2.11 sen)</t>
  </si>
  <si>
    <t>4.19 sen</t>
  </si>
  <si>
    <t xml:space="preserve">               ordinary shares)</t>
  </si>
  <si>
    <t xml:space="preserve">   Fully diluted</t>
  </si>
  <si>
    <t>N/A</t>
  </si>
  <si>
    <t>Page 1 of 10</t>
  </si>
  <si>
    <r>
      <rPr>
        <b/>
        <sz val="10"/>
        <rFont val="Arial"/>
        <family val="2"/>
      </rPr>
      <t xml:space="preserve">SM SUMMIT HOLDINGS BHD     </t>
    </r>
    <r>
      <rPr>
        <b/>
        <sz val="9"/>
        <rFont val="Arial"/>
        <family val="2"/>
      </rPr>
      <t>(287036 X)</t>
    </r>
  </si>
  <si>
    <t>Condensed Consolidated Balance Sheets</t>
  </si>
  <si>
    <t>As at 30th September 2002</t>
  </si>
  <si>
    <t>As At End of</t>
  </si>
  <si>
    <t>As At Preceding</t>
  </si>
  <si>
    <t>Current Quarter</t>
  </si>
  <si>
    <t>Financial Year End</t>
  </si>
  <si>
    <t>RM'000</t>
  </si>
  <si>
    <t>(Audited)</t>
  </si>
  <si>
    <t>Property, Plant &amp; Equipment</t>
  </si>
  <si>
    <t>Goodwill on consolidation</t>
  </si>
  <si>
    <t>Investment in Associated Companies</t>
  </si>
  <si>
    <t>Long Term Investments</t>
  </si>
  <si>
    <t>Current Assets</t>
  </si>
  <si>
    <t>Stocks</t>
  </si>
  <si>
    <t>Trade Debtors</t>
  </si>
  <si>
    <t>Others Debtors, Deposits and Prepayment</t>
  </si>
  <si>
    <t>Deposit with Licensed Banks</t>
  </si>
  <si>
    <t>Cash and Bank Balances</t>
  </si>
  <si>
    <t>Current Liabilities</t>
  </si>
  <si>
    <t>Trade Creditors</t>
  </si>
  <si>
    <t>Other Creditors</t>
  </si>
  <si>
    <t>Short Term Borrowings</t>
  </si>
  <si>
    <t>Provision for Taxation</t>
  </si>
  <si>
    <t>Proposed Dividends</t>
  </si>
  <si>
    <t>Hire Purchase Creditors</t>
  </si>
  <si>
    <t xml:space="preserve">Net Current Assets </t>
  </si>
  <si>
    <t>Share Capital</t>
  </si>
  <si>
    <t>Reserves</t>
  </si>
  <si>
    <t>Share Premium</t>
  </si>
  <si>
    <t>Revaluation Reserve</t>
  </si>
  <si>
    <t>Retained Profit</t>
  </si>
  <si>
    <t>Shareholders' Funds</t>
  </si>
  <si>
    <t>Minority Interests</t>
  </si>
  <si>
    <t>Long Term Liabilities</t>
  </si>
  <si>
    <t>Borrowings</t>
  </si>
  <si>
    <t>Deferred taxation</t>
  </si>
  <si>
    <t>Net Tangible Assets Per Share (Sen)</t>
  </si>
  <si>
    <t>175.7 sen</t>
  </si>
  <si>
    <t>177.8 sen</t>
  </si>
  <si>
    <t>Page 2 of 10</t>
  </si>
  <si>
    <r>
      <rPr>
        <b/>
        <sz val="10"/>
        <rFont val="Times New Roman"/>
        <family val="1"/>
      </rPr>
      <t xml:space="preserve">SM SUMMIT HOLDINGS BHD     </t>
    </r>
    <r>
      <rPr>
        <b/>
        <sz val="9"/>
        <rFont val="Times New Roman"/>
        <family val="1"/>
      </rPr>
      <t>(287036 X)</t>
    </r>
  </si>
  <si>
    <t>Condensed Consolidated Statements of Changes in Equity</t>
  </si>
  <si>
    <t>For the second quarter ended 30th September 2002</t>
  </si>
  <si>
    <t>Share</t>
  </si>
  <si>
    <t>Revaluation</t>
  </si>
  <si>
    <t>Premium</t>
  </si>
  <si>
    <t>Reserve</t>
  </si>
  <si>
    <t>Retained Profits</t>
  </si>
  <si>
    <t>Total</t>
  </si>
  <si>
    <t>RM</t>
  </si>
  <si>
    <t>6 month quarter</t>
  </si>
  <si>
    <t>ended 30th September 2002</t>
  </si>
  <si>
    <t>At 1st April 2002</t>
  </si>
  <si>
    <t>Audit adjustment taken in the year</t>
  </si>
  <si>
    <t>Net profit for the month</t>
  </si>
  <si>
    <t>At 30th September 2002</t>
  </si>
  <si>
    <t>For the second quarter ended 30th September 2001</t>
  </si>
  <si>
    <t>ended 30th September 2001</t>
  </si>
  <si>
    <t>At 1st April 2001</t>
  </si>
  <si>
    <t>Dividend</t>
  </si>
  <si>
    <t>At 30th September 2001</t>
  </si>
  <si>
    <t>Page 3 of 10</t>
  </si>
  <si>
    <t xml:space="preserve">Condensed Consolidated Cash Flow Statements </t>
  </si>
  <si>
    <t xml:space="preserve">6 month ended </t>
  </si>
  <si>
    <t>(RM)</t>
  </si>
  <si>
    <t>Net Profit after tax</t>
  </si>
  <si>
    <t>Adjustment for non-cash flow:-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</si>
  <si>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</si>
  <si>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</si>
  <si>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</si>
  <si>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</si>
  <si>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</si>
  <si>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</si>
  <si>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</si>
  <si>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</si>
  <si>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</si>
  <si>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</si>
  <si>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 xml:space="preserve">   Intercompany</t>
  </si>
  <si>
    <t>Cash generated from operations</t>
  </si>
  <si>
    <t xml:space="preserve">   Interest paid</t>
  </si>
  <si>
    <t xml:space="preserve">   Income tax paid</t>
  </si>
  <si>
    <t>Net cash flows from operating activities</t>
  </si>
  <si>
    <t>Investing Activities</t>
  </si>
  <si>
    <t xml:space="preserve">   Purchase of fixed assets</t>
  </si>
  <si>
    <t xml:space="preserve">   Interest received</t>
  </si>
  <si>
    <t>Net cash used in investing activities</t>
  </si>
  <si>
    <t>Financing Activities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</si>
  <si>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</si>
  <si>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</si>
  <si>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</si>
  <si>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t>Net cash used in financing activities</t>
  </si>
  <si>
    <t>Net Change in Cash &amp; Cash Equivalents</t>
  </si>
  <si>
    <t>Cash &amp; Cash Equivalents at beginning of year</t>
  </si>
  <si>
    <t>Cash &amp; Cash Equivalents at end of year</t>
  </si>
  <si>
    <t>Page 4 of 10</t>
  </si>
</sst>
</file>

<file path=xl/styles.xml><?xml version="1.0" encoding="utf-8"?>
<styleSheet xmlns="http://schemas.openxmlformats.org/spreadsheetml/2006/main">
  <numFmts count="3">
    <numFmt numFmtId="177" formatCode="_(* #,##0_);_(* \(#,##0\);_(* &quot;-&quot;_);_(@_)"/>
    <numFmt numFmtId="178" formatCode="_(* #,##0_);_(* \(#,##0\);_(* &quot;-&quot;??_);_(@_)"/>
    <numFmt numFmtId="179" formatCode="dd/mm/yyyy"/>
  </numFmts>
  <fonts count="16"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0" fontId="10" fillId="0" borderId="0" xfId="0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8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78" fontId="6" fillId="0" borderId="0" xfId="18" applyNumberFormat="1" applyFont="1" applyAlignment="1">
      <alignment/>
    </xf>
    <xf numFmtId="0" fontId="5" fillId="0" borderId="0" xfId="0" applyFont="1" applyAlignment="1">
      <alignment/>
    </xf>
    <xf numFmtId="178" fontId="6" fillId="0" borderId="4" xfId="18" applyNumberFormat="1" applyFont="1" applyBorder="1" applyAlignment="1">
      <alignment/>
    </xf>
    <xf numFmtId="178" fontId="6" fillId="0" borderId="2" xfId="18" applyNumberFormat="1" applyFont="1" applyBorder="1" applyAlignment="1">
      <alignment/>
    </xf>
    <xf numFmtId="178" fontId="6" fillId="0" borderId="1" xfId="18" applyNumberFormat="1" applyFont="1" applyBorder="1" applyAlignment="1">
      <alignment/>
    </xf>
    <xf numFmtId="178" fontId="6" fillId="0" borderId="0" xfId="18" applyNumberFormat="1" applyFont="1" applyAlignment="1">
      <alignment horizontal="right"/>
    </xf>
    <xf numFmtId="178" fontId="5" fillId="0" borderId="0" xfId="18" applyNumberFormat="1" applyFont="1" applyAlignment="1">
      <alignment horizontal="right"/>
    </xf>
    <xf numFmtId="0" fontId="1" fillId="0" borderId="0" xfId="0" applyFont="1" applyAlignment="1">
      <alignment horizontal="left" indent="3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/>
    </xf>
    <xf numFmtId="38" fontId="1" fillId="0" borderId="1" xfId="0" applyNumberFormat="1" applyFont="1" applyBorder="1" applyAlignment="1">
      <alignment horizontal="right"/>
    </xf>
    <xf numFmtId="38" fontId="1" fillId="0" borderId="4" xfId="0" applyNumberFormat="1" applyFont="1" applyBorder="1" applyAlignment="1">
      <alignment horizontal="right"/>
    </xf>
    <xf numFmtId="177" fontId="3" fillId="0" borderId="0" xfId="19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177" fontId="2" fillId="0" borderId="0" xfId="19" applyNumberFormat="1" applyFont="1" applyAlignment="1">
      <alignment horizontal="right"/>
    </xf>
    <xf numFmtId="38" fontId="1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zoomScaleSheetLayoutView="68" workbookViewId="0" topLeftCell="B25973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H51" sqref="H51"/>
    </sheetView>
  </sheetViews>
  <sheetFormatPr defaultColWidth="9.140625" defaultRowHeight="12.75" customHeight="1"/>
  <cols>
    <col min="1" max="2" width="9.140625" style="10" customWidth="1"/>
    <col min="3" max="3" width="11.00390625" style="10" customWidth="1"/>
    <col min="4" max="4" width="9.140625" style="14" customWidth="1"/>
    <col min="5" max="5" width="4.421875" style="14" customWidth="1"/>
    <col min="6" max="6" width="11.7109375" style="14" bestFit="1" customWidth="1"/>
    <col min="7" max="7" width="4.00390625" style="14" customWidth="1"/>
    <col min="8" max="8" width="10.00390625" style="14" bestFit="1" customWidth="1"/>
    <col min="9" max="9" width="4.140625" style="14" customWidth="1"/>
    <col min="10" max="10" width="10.28125" style="14" bestFit="1" customWidth="1"/>
    <col min="11" max="16384" width="9.140625" style="10" customWidth="1"/>
  </cols>
  <sheetData>
    <row r="1" ht="12.75">
      <c r="A1" s="2" t="s">
        <v>0</v>
      </c>
    </row>
    <row r="3" ht="12.75">
      <c r="A3" s="2" t="s">
        <v>1</v>
      </c>
    </row>
    <row r="4" ht="12.75">
      <c r="A4" s="2" t="s">
        <v>2</v>
      </c>
    </row>
    <row r="8" spans="4:10" ht="12.75">
      <c r="D8" s="3" t="s">
        <v>3</v>
      </c>
      <c r="F8" s="3" t="s">
        <v>4</v>
      </c>
      <c r="H8" s="3" t="s">
        <v>5</v>
      </c>
      <c r="J8" s="3" t="s">
        <v>6</v>
      </c>
    </row>
    <row r="9" spans="4:10" ht="12.75">
      <c r="D9" s="3" t="s">
        <v>7</v>
      </c>
      <c r="F9" s="3" t="s">
        <v>7</v>
      </c>
      <c r="H9" s="3" t="s">
        <v>8</v>
      </c>
      <c r="J9" s="3" t="s">
        <v>8</v>
      </c>
    </row>
    <row r="10" spans="4:10" ht="12.75">
      <c r="D10" s="3" t="s">
        <v>9</v>
      </c>
      <c r="F10" s="3" t="s">
        <v>9</v>
      </c>
      <c r="H10" s="3" t="s">
        <v>10</v>
      </c>
      <c r="J10" s="3" t="s">
        <v>10</v>
      </c>
    </row>
    <row r="11" spans="4:10" ht="12.75">
      <c r="D11" s="4" t="s">
        <v>11</v>
      </c>
      <c r="F11" s="4" t="s">
        <v>12</v>
      </c>
      <c r="H11" s="4" t="s">
        <v>11</v>
      </c>
      <c r="J11" s="4" t="s">
        <v>12</v>
      </c>
    </row>
    <row r="12" spans="4:10" ht="12.75">
      <c r="D12" s="3" t="s">
        <v>13</v>
      </c>
      <c r="F12" s="3" t="s">
        <v>13</v>
      </c>
      <c r="H12" s="3" t="s">
        <v>13</v>
      </c>
      <c r="J12" s="3" t="s">
        <v>13</v>
      </c>
    </row>
    <row r="14" spans="1:10" ht="12.75">
      <c r="A14" s="5" t="s">
        <v>14</v>
      </c>
      <c r="B14" s="5"/>
      <c r="D14" s="6">
        <v>9783</v>
      </c>
      <c r="E14" s="6"/>
      <c r="F14" s="6">
        <v>8446</v>
      </c>
      <c r="G14" s="6"/>
      <c r="H14" s="6">
        <v>16460</v>
      </c>
      <c r="I14" s="6"/>
      <c r="J14" s="6">
        <v>17874</v>
      </c>
    </row>
    <row r="15" spans="1:10" ht="12.75">
      <c r="A15" s="5"/>
      <c r="B15" s="5"/>
      <c r="D15" s="6"/>
      <c r="E15" s="6"/>
      <c r="F15" s="6"/>
      <c r="G15" s="6"/>
      <c r="H15" s="6"/>
      <c r="I15" s="6"/>
      <c r="J15" s="6"/>
    </row>
    <row r="16" spans="1:10" ht="12.75">
      <c r="A16" s="5" t="s">
        <v>15</v>
      </c>
      <c r="B16" s="5"/>
      <c r="D16" s="6">
        <v>-9553</v>
      </c>
      <c r="E16" s="6"/>
      <c r="F16" s="6">
        <v>-7346</v>
      </c>
      <c r="G16" s="6"/>
      <c r="H16" s="6">
        <v>-16690</v>
      </c>
      <c r="I16" s="6"/>
      <c r="J16" s="6">
        <v>-15693</v>
      </c>
    </row>
    <row r="17" spans="1:10" ht="12.75">
      <c r="A17" s="5"/>
      <c r="B17" s="5"/>
      <c r="D17" s="6"/>
      <c r="E17" s="6"/>
      <c r="F17" s="6"/>
      <c r="G17" s="6"/>
      <c r="H17" s="6"/>
      <c r="I17" s="6"/>
      <c r="J17" s="6"/>
    </row>
    <row r="18" spans="1:10" ht="12.75">
      <c r="A18" s="5" t="s">
        <v>16</v>
      </c>
      <c r="B18" s="5"/>
      <c r="D18" s="6">
        <v>162</v>
      </c>
      <c r="E18" s="6"/>
      <c r="F18" s="6">
        <v>18</v>
      </c>
      <c r="G18" s="6"/>
      <c r="H18" s="6">
        <v>180</v>
      </c>
      <c r="I18" s="6"/>
      <c r="J18" s="6">
        <v>35</v>
      </c>
    </row>
    <row r="19" spans="1:10" ht="12.75">
      <c r="A19" s="5"/>
      <c r="B19" s="5"/>
      <c r="D19" s="7"/>
      <c r="E19" s="7"/>
      <c r="F19" s="7"/>
      <c r="G19" s="7"/>
      <c r="H19" s="7"/>
      <c r="I19" s="7"/>
      <c r="J19" s="7"/>
    </row>
    <row r="20" spans="1:10" ht="12.75">
      <c r="A20" s="5" t="s">
        <v>17</v>
      </c>
      <c r="B20" s="5"/>
      <c r="D20" s="6">
        <f>SUM(D14:D18)</f>
        <v>392</v>
      </c>
      <c r="E20" s="6"/>
      <c r="F20" s="6">
        <f>SUM(F14:F18)</f>
        <v>1118</v>
      </c>
      <c r="G20" s="6"/>
      <c r="H20" s="6">
        <f>SUM(H14:H18)</f>
        <v>-50</v>
      </c>
      <c r="I20" s="6"/>
      <c r="J20" s="6">
        <f>SUM(J14:J18)</f>
        <v>2216</v>
      </c>
    </row>
    <row r="21" spans="1:10" ht="12.75">
      <c r="A21" s="5"/>
      <c r="B21" s="5"/>
      <c r="D21" s="6"/>
      <c r="E21" s="6"/>
      <c r="F21" s="6"/>
      <c r="G21" s="6"/>
      <c r="H21" s="6"/>
      <c r="I21" s="6"/>
      <c r="J21" s="6"/>
    </row>
    <row r="22" spans="1:10" ht="12.75">
      <c r="A22" s="5" t="s">
        <v>18</v>
      </c>
      <c r="B22" s="5"/>
      <c r="D22" s="6">
        <v>-125</v>
      </c>
      <c r="E22" s="6"/>
      <c r="F22" s="6">
        <v>-177</v>
      </c>
      <c r="G22" s="6"/>
      <c r="H22" s="6">
        <v>-316</v>
      </c>
      <c r="I22" s="6"/>
      <c r="J22" s="6">
        <v>-355</v>
      </c>
    </row>
    <row r="23" spans="1:10" ht="12.75">
      <c r="A23" s="5"/>
      <c r="B23" s="5"/>
      <c r="D23" s="7"/>
      <c r="E23" s="7"/>
      <c r="F23" s="7"/>
      <c r="G23" s="7"/>
      <c r="H23" s="7"/>
      <c r="I23" s="7"/>
      <c r="J23" s="7"/>
    </row>
    <row r="24" spans="1:10" ht="12.75">
      <c r="A24" s="5" t="s">
        <v>19</v>
      </c>
      <c r="B24" s="5"/>
      <c r="D24" s="6">
        <v>267</v>
      </c>
      <c r="E24" s="6"/>
      <c r="F24" s="6">
        <v>941</v>
      </c>
      <c r="G24" s="6"/>
      <c r="H24" s="6">
        <v>-366</v>
      </c>
      <c r="I24" s="6"/>
      <c r="J24" s="6">
        <v>1861</v>
      </c>
    </row>
    <row r="25" spans="1:10" ht="12.75">
      <c r="A25" s="5"/>
      <c r="B25" s="5"/>
      <c r="D25" s="6"/>
      <c r="E25" s="6"/>
      <c r="F25" s="6"/>
      <c r="G25" s="6"/>
      <c r="H25" s="6"/>
      <c r="I25" s="6"/>
      <c r="J25" s="6"/>
    </row>
    <row r="26" spans="1:10" ht="12.75">
      <c r="A26" s="5" t="s">
        <v>20</v>
      </c>
      <c r="B26" s="5"/>
      <c r="D26" s="6">
        <v>-157</v>
      </c>
      <c r="E26" s="6"/>
      <c r="F26" s="6">
        <v>-252</v>
      </c>
      <c r="G26" s="6"/>
      <c r="H26" s="6">
        <v>-267</v>
      </c>
      <c r="I26" s="6"/>
      <c r="J26" s="6">
        <v>-605</v>
      </c>
    </row>
    <row r="27" spans="1:10" ht="12.75">
      <c r="A27" s="5"/>
      <c r="B27" s="5"/>
      <c r="D27" s="7"/>
      <c r="E27" s="7"/>
      <c r="F27" s="7"/>
      <c r="G27" s="7"/>
      <c r="H27" s="7"/>
      <c r="I27" s="7"/>
      <c r="J27" s="7"/>
    </row>
    <row r="28" spans="1:10" ht="12.75">
      <c r="A28" s="5" t="s">
        <v>21</v>
      </c>
      <c r="B28" s="5"/>
      <c r="D28" s="6">
        <f>SUM(D24:D27)</f>
        <v>110</v>
      </c>
      <c r="E28" s="6"/>
      <c r="F28" s="6">
        <f>SUM(F24:F27)</f>
        <v>689</v>
      </c>
      <c r="G28" s="6"/>
      <c r="H28" s="6">
        <f>SUM(H24:H27)</f>
        <v>-633</v>
      </c>
      <c r="I28" s="6"/>
      <c r="J28" s="6">
        <f>SUM(J24:J27)</f>
        <v>1256</v>
      </c>
    </row>
    <row r="29" spans="1:10" ht="12.75">
      <c r="A29" s="5"/>
      <c r="B29" s="5"/>
      <c r="D29" s="6"/>
      <c r="E29" s="6"/>
      <c r="F29" s="6"/>
      <c r="G29" s="6"/>
      <c r="H29" s="6"/>
      <c r="I29" s="6"/>
      <c r="J29" s="6"/>
    </row>
    <row r="30" spans="1:10" ht="12.75">
      <c r="A30" s="5" t="s">
        <v>22</v>
      </c>
      <c r="B30" s="5"/>
      <c r="D30" s="8">
        <v>0</v>
      </c>
      <c r="E30" s="8"/>
      <c r="F30" s="8">
        <v>0</v>
      </c>
      <c r="G30" s="8"/>
      <c r="H30" s="8">
        <v>0</v>
      </c>
      <c r="I30" s="8"/>
      <c r="J30" s="8">
        <v>0</v>
      </c>
    </row>
    <row r="31" spans="1:10" ht="12.75">
      <c r="A31" s="5"/>
      <c r="B31" s="5"/>
      <c r="D31" s="8"/>
      <c r="E31" s="8"/>
      <c r="F31" s="8"/>
      <c r="G31" s="8"/>
      <c r="H31" s="8"/>
      <c r="I31" s="8"/>
      <c r="J31" s="8"/>
    </row>
    <row r="32" spans="1:10" ht="13.5" thickBot="1">
      <c r="A32" s="5" t="s">
        <v>23</v>
      </c>
      <c r="B32" s="5"/>
      <c r="D32" s="9">
        <f>SUM(D28:D31)</f>
        <v>110</v>
      </c>
      <c r="E32" s="9"/>
      <c r="F32" s="9">
        <f>SUM(F28:F31)</f>
        <v>689</v>
      </c>
      <c r="G32" s="9"/>
      <c r="H32" s="9">
        <f>SUM(H28:H31)</f>
        <v>-633</v>
      </c>
      <c r="I32" s="9"/>
      <c r="J32" s="9">
        <f>SUM(J28:J31)</f>
        <v>1256</v>
      </c>
    </row>
    <row r="33" spans="1:2" ht="13.5" thickTop="1">
      <c r="A33" s="5"/>
      <c r="B33" s="5"/>
    </row>
    <row r="34" spans="1:2" ht="12.75">
      <c r="A34" s="5"/>
      <c r="B34" s="5"/>
    </row>
    <row r="35" spans="1:2" ht="12.75">
      <c r="A35" s="5" t="s">
        <v>24</v>
      </c>
      <c r="B35" s="5"/>
    </row>
    <row r="36" spans="1:10" ht="12.75">
      <c r="A36" s="10" t="s">
        <v>25</v>
      </c>
      <c r="D36" s="3" t="s">
        <v>26</v>
      </c>
      <c r="E36" s="3"/>
      <c r="F36" s="3" t="s">
        <v>27</v>
      </c>
      <c r="G36" s="3"/>
      <c r="H36" s="3" t="s">
        <v>28</v>
      </c>
      <c r="I36" s="3"/>
      <c r="J36" s="3" t="s">
        <v>29</v>
      </c>
    </row>
    <row r="37" spans="1:10" ht="12.75">
      <c r="A37" s="11" t="s">
        <v>30</v>
      </c>
      <c r="D37" s="3"/>
      <c r="E37" s="3"/>
      <c r="F37" s="3"/>
      <c r="G37" s="3"/>
      <c r="H37" s="3"/>
      <c r="I37" s="3"/>
      <c r="J37" s="3"/>
    </row>
    <row r="38" spans="1:10" ht="13.5" thickBot="1">
      <c r="A38" s="10" t="s">
        <v>31</v>
      </c>
      <c r="D38" s="12" t="s">
        <v>32</v>
      </c>
      <c r="E38" s="12"/>
      <c r="F38" s="12" t="s">
        <v>32</v>
      </c>
      <c r="G38" s="12"/>
      <c r="H38" s="12" t="s">
        <v>32</v>
      </c>
      <c r="I38" s="12"/>
      <c r="J38" s="12" t="s">
        <v>32</v>
      </c>
    </row>
    <row r="39" ht="13.5" thickTop="1"/>
    <row r="42" ht="12.75">
      <c r="A42" s="13"/>
    </row>
    <row r="43" ht="12.75">
      <c r="A43" s="13"/>
    </row>
    <row r="55" ht="12.75">
      <c r="J55" s="14" t="s">
        <v>33</v>
      </c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43">
      <selection activeCell="G60" sqref="G60"/>
    </sheetView>
  </sheetViews>
  <sheetFormatPr defaultColWidth="9.140625" defaultRowHeight="12.75" customHeight="1"/>
  <cols>
    <col min="1" max="1" width="2.28125" style="1" customWidth="1"/>
    <col min="2" max="2" width="9.140625" style="1" customWidth="1"/>
    <col min="3" max="3" width="20.7109375" style="1" customWidth="1"/>
    <col min="4" max="4" width="8.8515625" style="1" customWidth="1"/>
    <col min="5" max="5" width="15.7109375" style="1" customWidth="1"/>
    <col min="6" max="6" width="6.7109375" style="1" customWidth="1"/>
    <col min="7" max="7" width="15.7109375" style="1" customWidth="1"/>
    <col min="8" max="16384" width="9.140625" style="1" customWidth="1"/>
  </cols>
  <sheetData>
    <row r="1" ht="12.75">
      <c r="A1" s="15" t="s">
        <v>34</v>
      </c>
    </row>
    <row r="3" ht="12.75">
      <c r="A3" s="15" t="s">
        <v>35</v>
      </c>
    </row>
    <row r="4" ht="12.75">
      <c r="A4" s="15" t="s">
        <v>36</v>
      </c>
    </row>
    <row r="5" ht="12.75">
      <c r="A5" s="16"/>
    </row>
    <row r="6" ht="12.75">
      <c r="A6" s="16"/>
    </row>
    <row r="8" spans="5:7" s="10" customFormat="1" ht="12.75">
      <c r="E8" s="17" t="s">
        <v>37</v>
      </c>
      <c r="F8" s="18"/>
      <c r="G8" s="17" t="s">
        <v>38</v>
      </c>
    </row>
    <row r="9" spans="5:7" s="10" customFormat="1" ht="12.75">
      <c r="E9" s="17" t="s">
        <v>39</v>
      </c>
      <c r="F9" s="18"/>
      <c r="G9" s="17" t="s">
        <v>40</v>
      </c>
    </row>
    <row r="10" spans="5:7" s="10" customFormat="1" ht="12.75">
      <c r="E10" s="19">
        <v>37529</v>
      </c>
      <c r="F10" s="20"/>
      <c r="G10" s="19">
        <v>37346</v>
      </c>
    </row>
    <row r="11" spans="5:7" s="10" customFormat="1" ht="12.75">
      <c r="E11" s="17" t="s">
        <v>41</v>
      </c>
      <c r="F11" s="18"/>
      <c r="G11" s="17" t="s">
        <v>41</v>
      </c>
    </row>
    <row r="12" spans="5:7" s="10" customFormat="1" ht="12.75">
      <c r="E12" s="18"/>
      <c r="F12" s="18"/>
      <c r="G12" s="21" t="s">
        <v>42</v>
      </c>
    </row>
    <row r="13" spans="1:7" s="10" customFormat="1" ht="12.75">
      <c r="A13" s="13" t="s">
        <v>43</v>
      </c>
      <c r="B13" s="13"/>
      <c r="C13" s="13"/>
      <c r="D13" s="13"/>
      <c r="E13" s="22">
        <v>39269</v>
      </c>
      <c r="F13" s="22"/>
      <c r="G13" s="22">
        <v>41489</v>
      </c>
    </row>
    <row r="14" spans="1:7" s="10" customFormat="1" ht="5.25" customHeight="1">
      <c r="A14" s="13"/>
      <c r="B14" s="13"/>
      <c r="C14" s="13"/>
      <c r="D14" s="13"/>
      <c r="E14" s="22"/>
      <c r="F14" s="22"/>
      <c r="G14" s="22"/>
    </row>
    <row r="15" spans="1:7" ht="12.75">
      <c r="A15" s="13" t="s">
        <v>44</v>
      </c>
      <c r="B15" s="13"/>
      <c r="C15" s="13"/>
      <c r="D15" s="13"/>
      <c r="E15" s="22">
        <v>1009</v>
      </c>
      <c r="F15" s="22"/>
      <c r="G15" s="22">
        <v>1032</v>
      </c>
    </row>
    <row r="16" spans="1:7" s="10" customFormat="1" ht="6.75" customHeight="1">
      <c r="A16" s="13"/>
      <c r="B16" s="13"/>
      <c r="C16" s="13"/>
      <c r="D16" s="13"/>
      <c r="E16" s="22"/>
      <c r="F16" s="22"/>
      <c r="G16" s="22"/>
    </row>
    <row r="17" spans="1:7" s="10" customFormat="1" ht="12.75">
      <c r="A17" s="13" t="s">
        <v>45</v>
      </c>
      <c r="B17" s="13"/>
      <c r="C17" s="13"/>
      <c r="D17" s="13"/>
      <c r="E17" s="22">
        <v>0</v>
      </c>
      <c r="F17" s="22"/>
      <c r="G17" s="22">
        <v>0</v>
      </c>
    </row>
    <row r="18" spans="1:7" s="10" customFormat="1" ht="5.25" customHeight="1">
      <c r="A18" s="13"/>
      <c r="B18" s="13"/>
      <c r="C18" s="13"/>
      <c r="D18" s="13"/>
      <c r="E18" s="22"/>
      <c r="F18" s="22"/>
      <c r="G18" s="22"/>
    </row>
    <row r="19" spans="1:7" s="10" customFormat="1" ht="12.75">
      <c r="A19" s="13" t="s">
        <v>46</v>
      </c>
      <c r="B19" s="13"/>
      <c r="C19" s="13"/>
      <c r="D19" s="13"/>
      <c r="E19" s="22">
        <v>30</v>
      </c>
      <c r="F19" s="22"/>
      <c r="G19" s="22">
        <v>30</v>
      </c>
    </row>
    <row r="20" spans="1:7" s="10" customFormat="1" ht="6.75" customHeight="1">
      <c r="A20" s="13"/>
      <c r="B20" s="13"/>
      <c r="C20" s="13"/>
      <c r="D20" s="13"/>
      <c r="E20" s="22"/>
      <c r="F20" s="22"/>
      <c r="G20" s="22"/>
    </row>
    <row r="21" spans="1:7" s="10" customFormat="1" ht="12.75">
      <c r="A21" s="13" t="s">
        <v>47</v>
      </c>
      <c r="B21" s="13"/>
      <c r="C21" s="13"/>
      <c r="D21" s="13"/>
      <c r="E21" s="22"/>
      <c r="F21" s="22"/>
      <c r="G21" s="22"/>
    </row>
    <row r="22" spans="1:7" s="10" customFormat="1" ht="12.75">
      <c r="A22" s="13"/>
      <c r="B22" s="23" t="s">
        <v>48</v>
      </c>
      <c r="C22" s="13"/>
      <c r="D22" s="13"/>
      <c r="E22" s="22">
        <v>2342</v>
      </c>
      <c r="F22" s="22"/>
      <c r="G22" s="22">
        <v>3573</v>
      </c>
    </row>
    <row r="23" spans="1:7" s="10" customFormat="1" ht="12.75">
      <c r="A23" s="13"/>
      <c r="B23" s="23" t="s">
        <v>49</v>
      </c>
      <c r="C23" s="13"/>
      <c r="D23" s="13"/>
      <c r="E23" s="22">
        <v>12343</v>
      </c>
      <c r="F23" s="22"/>
      <c r="G23" s="22">
        <v>11157</v>
      </c>
    </row>
    <row r="24" spans="1:7" s="10" customFormat="1" ht="12.75">
      <c r="A24" s="13"/>
      <c r="B24" s="23" t="s">
        <v>50</v>
      </c>
      <c r="C24" s="13"/>
      <c r="D24" s="13"/>
      <c r="E24" s="22">
        <f>2607+180</f>
        <v>2787</v>
      </c>
      <c r="F24" s="22"/>
      <c r="G24" s="22">
        <v>4681</v>
      </c>
    </row>
    <row r="25" spans="1:7" s="10" customFormat="1" ht="12.75">
      <c r="A25" s="13"/>
      <c r="B25" s="23" t="s">
        <v>51</v>
      </c>
      <c r="C25" s="13"/>
      <c r="D25" s="13"/>
      <c r="E25" s="22">
        <v>10730</v>
      </c>
      <c r="F25" s="22"/>
      <c r="G25" s="22">
        <v>9373</v>
      </c>
    </row>
    <row r="26" spans="1:7" s="10" customFormat="1" ht="12.75">
      <c r="A26" s="13"/>
      <c r="B26" s="23" t="s">
        <v>52</v>
      </c>
      <c r="C26" s="13"/>
      <c r="D26" s="13"/>
      <c r="E26" s="22">
        <v>1799</v>
      </c>
      <c r="F26" s="22"/>
      <c r="G26" s="22">
        <f>1693</f>
        <v>1693</v>
      </c>
    </row>
    <row r="27" spans="1:7" s="10" customFormat="1" ht="12.75">
      <c r="A27" s="13"/>
      <c r="B27" s="23"/>
      <c r="C27" s="13"/>
      <c r="D27" s="13"/>
      <c r="E27" s="24">
        <f>SUM(E22:E26)</f>
        <v>30001</v>
      </c>
      <c r="F27" s="22"/>
      <c r="G27" s="24">
        <f>SUM(G22:G26)</f>
        <v>30477</v>
      </c>
    </row>
    <row r="28" spans="1:7" s="10" customFormat="1" ht="6.75" customHeight="1">
      <c r="A28" s="13"/>
      <c r="B28" s="13"/>
      <c r="C28" s="13"/>
      <c r="D28" s="13"/>
      <c r="E28" s="22"/>
      <c r="F28" s="22"/>
      <c r="G28" s="22"/>
    </row>
    <row r="29" spans="1:7" s="10" customFormat="1" ht="12.75">
      <c r="A29" s="13" t="s">
        <v>53</v>
      </c>
      <c r="B29" s="13"/>
      <c r="C29" s="13"/>
      <c r="D29" s="13"/>
      <c r="E29" s="22"/>
      <c r="F29" s="22"/>
      <c r="G29" s="22"/>
    </row>
    <row r="30" spans="1:7" s="10" customFormat="1" ht="12.75">
      <c r="A30" s="13"/>
      <c r="B30" s="23" t="s">
        <v>54</v>
      </c>
      <c r="C30" s="13"/>
      <c r="D30" s="13"/>
      <c r="E30" s="22">
        <v>6619</v>
      </c>
      <c r="F30" s="22"/>
      <c r="G30" s="22">
        <v>4508</v>
      </c>
    </row>
    <row r="31" spans="1:7" s="10" customFormat="1" ht="12.75">
      <c r="A31" s="13"/>
      <c r="B31" s="23" t="s">
        <v>55</v>
      </c>
      <c r="C31" s="13"/>
      <c r="D31" s="13"/>
      <c r="E31" s="22">
        <v>1779</v>
      </c>
      <c r="F31" s="22"/>
      <c r="G31" s="22">
        <v>3091</v>
      </c>
    </row>
    <row r="32" spans="1:7" s="10" customFormat="1" ht="12.75">
      <c r="A32" s="13"/>
      <c r="B32" s="23" t="s">
        <v>56</v>
      </c>
      <c r="C32" s="13"/>
      <c r="D32" s="13"/>
      <c r="E32" s="22">
        <v>913</v>
      </c>
      <c r="F32" s="22"/>
      <c r="G32" s="22">
        <f>3947+180</f>
        <v>4127</v>
      </c>
    </row>
    <row r="33" spans="1:7" s="10" customFormat="1" ht="12.75">
      <c r="A33" s="13"/>
      <c r="B33" s="23" t="s">
        <v>57</v>
      </c>
      <c r="C33" s="13"/>
      <c r="D33" s="13"/>
      <c r="E33" s="22">
        <v>3696</v>
      </c>
      <c r="F33" s="22"/>
      <c r="G33" s="22">
        <v>1114</v>
      </c>
    </row>
    <row r="34" spans="1:7" s="10" customFormat="1" ht="12.75">
      <c r="A34" s="13"/>
      <c r="B34" s="23" t="s">
        <v>58</v>
      </c>
      <c r="C34" s="13"/>
      <c r="D34" s="13"/>
      <c r="E34" s="22">
        <v>900</v>
      </c>
      <c r="F34" s="22"/>
      <c r="G34" s="22">
        <v>900</v>
      </c>
    </row>
    <row r="35" spans="1:7" s="10" customFormat="1" ht="12.75">
      <c r="A35" s="13"/>
      <c r="B35" s="23" t="s">
        <v>59</v>
      </c>
      <c r="C35" s="13"/>
      <c r="D35" s="13"/>
      <c r="E35" s="22">
        <v>1616</v>
      </c>
      <c r="F35" s="22"/>
      <c r="G35" s="22">
        <v>0</v>
      </c>
    </row>
    <row r="36" spans="1:7" s="10" customFormat="1" ht="12.75">
      <c r="A36" s="13"/>
      <c r="B36" s="23"/>
      <c r="C36" s="13"/>
      <c r="D36" s="13"/>
      <c r="E36" s="24">
        <f>SUM(E30:E35)</f>
        <v>15523</v>
      </c>
      <c r="F36" s="22"/>
      <c r="G36" s="24">
        <f>SUM(G30:G35)</f>
        <v>13740</v>
      </c>
    </row>
    <row r="37" spans="1:7" s="10" customFormat="1" ht="6.75" customHeight="1">
      <c r="A37" s="13"/>
      <c r="B37" s="13"/>
      <c r="C37" s="13"/>
      <c r="D37" s="13"/>
      <c r="E37" s="22"/>
      <c r="F37" s="22"/>
      <c r="G37" s="22"/>
    </row>
    <row r="38" spans="1:7" s="10" customFormat="1" ht="12.75">
      <c r="A38" s="13" t="s">
        <v>60</v>
      </c>
      <c r="B38" s="13"/>
      <c r="C38" s="13"/>
      <c r="D38" s="13"/>
      <c r="E38" s="22">
        <f>+E27-E36</f>
        <v>14478</v>
      </c>
      <c r="F38" s="22"/>
      <c r="G38" s="22">
        <f>G27-G36</f>
        <v>16737</v>
      </c>
    </row>
    <row r="39" spans="1:7" s="10" customFormat="1" ht="7.5" customHeight="1">
      <c r="A39" s="13"/>
      <c r="B39" s="13"/>
      <c r="C39" s="13"/>
      <c r="D39" s="13"/>
      <c r="E39" s="22"/>
      <c r="F39" s="22"/>
      <c r="G39" s="22"/>
    </row>
    <row r="40" spans="1:7" s="10" customFormat="1" ht="13.5" thickBot="1">
      <c r="A40" s="13"/>
      <c r="B40" s="13"/>
      <c r="C40" s="13"/>
      <c r="D40" s="13"/>
      <c r="E40" s="25">
        <f>+E38+E15+E19+E13+E17</f>
        <v>54786</v>
      </c>
      <c r="F40" s="22"/>
      <c r="G40" s="25">
        <f>+G13+G19+G15+G38</f>
        <v>59288</v>
      </c>
    </row>
    <row r="41" spans="1:7" s="10" customFormat="1" ht="6.75" customHeight="1" thickTop="1">
      <c r="A41" s="13"/>
      <c r="B41" s="13"/>
      <c r="C41" s="13"/>
      <c r="D41" s="13"/>
      <c r="E41" s="22"/>
      <c r="F41" s="22"/>
      <c r="G41" s="22"/>
    </row>
    <row r="42" spans="1:7" s="10" customFormat="1" ht="12.75">
      <c r="A42" s="13" t="s">
        <v>61</v>
      </c>
      <c r="B42" s="13"/>
      <c r="C42" s="13"/>
      <c r="D42" s="13"/>
      <c r="E42" s="22">
        <v>30000</v>
      </c>
      <c r="F42" s="22"/>
      <c r="G42" s="22">
        <v>30000</v>
      </c>
    </row>
    <row r="43" spans="1:7" s="10" customFormat="1" ht="12.75">
      <c r="A43" s="13" t="s">
        <v>62</v>
      </c>
      <c r="B43" s="13"/>
      <c r="C43" s="13"/>
      <c r="D43" s="13"/>
      <c r="E43" s="22"/>
      <c r="F43" s="22"/>
      <c r="G43" s="22"/>
    </row>
    <row r="44" spans="1:7" s="10" customFormat="1" ht="12.75">
      <c r="A44" s="13"/>
      <c r="B44" s="23" t="s">
        <v>63</v>
      </c>
      <c r="C44" s="13"/>
      <c r="D44" s="13"/>
      <c r="E44" s="22">
        <v>1024</v>
      </c>
      <c r="F44" s="22"/>
      <c r="G44" s="22">
        <v>1024</v>
      </c>
    </row>
    <row r="45" spans="1:7" s="10" customFormat="1" ht="12.75">
      <c r="A45" s="13"/>
      <c r="B45" s="23" t="s">
        <v>64</v>
      </c>
      <c r="C45" s="13"/>
      <c r="D45" s="13"/>
      <c r="E45" s="22">
        <v>1097</v>
      </c>
      <c r="F45" s="22"/>
      <c r="G45" s="22">
        <v>1097</v>
      </c>
    </row>
    <row r="46" spans="1:7" s="10" customFormat="1" ht="12.75">
      <c r="A46" s="13"/>
      <c r="B46" s="23" t="s">
        <v>65</v>
      </c>
      <c r="C46" s="13"/>
      <c r="D46" s="13"/>
      <c r="E46" s="22">
        <v>20606</v>
      </c>
      <c r="F46" s="22"/>
      <c r="G46" s="22">
        <v>21235</v>
      </c>
    </row>
    <row r="47" spans="1:7" s="10" customFormat="1" ht="2.25" customHeight="1">
      <c r="A47" s="13"/>
      <c r="B47" s="23"/>
      <c r="C47" s="13"/>
      <c r="D47" s="13"/>
      <c r="E47" s="26"/>
      <c r="F47" s="22"/>
      <c r="G47" s="26"/>
    </row>
    <row r="48" spans="1:7" s="10" customFormat="1" ht="12.75">
      <c r="A48" s="13" t="s">
        <v>66</v>
      </c>
      <c r="B48" s="23"/>
      <c r="C48" s="13"/>
      <c r="D48" s="13"/>
      <c r="E48" s="22">
        <f>SUM(E42:E47)</f>
        <v>52727</v>
      </c>
      <c r="F48" s="22"/>
      <c r="G48" s="22">
        <f>SUM(G42:G47)</f>
        <v>53356</v>
      </c>
    </row>
    <row r="49" spans="1:7" s="10" customFormat="1" ht="6.75" customHeight="1">
      <c r="A49" s="13"/>
      <c r="B49" s="13"/>
      <c r="C49" s="13"/>
      <c r="D49" s="13"/>
      <c r="E49" s="22"/>
      <c r="F49" s="22"/>
      <c r="G49" s="22"/>
    </row>
    <row r="50" spans="1:7" s="10" customFormat="1" ht="12.75">
      <c r="A50" s="13" t="s">
        <v>67</v>
      </c>
      <c r="B50" s="13"/>
      <c r="C50" s="13"/>
      <c r="D50" s="13"/>
      <c r="E50" s="22">
        <v>0</v>
      </c>
      <c r="F50" s="22"/>
      <c r="G50" s="22">
        <v>0</v>
      </c>
    </row>
    <row r="51" spans="1:7" s="10" customFormat="1" ht="6.75" customHeight="1">
      <c r="A51" s="13"/>
      <c r="B51" s="13"/>
      <c r="C51" s="13"/>
      <c r="D51" s="13"/>
      <c r="E51" s="22"/>
      <c r="F51" s="22"/>
      <c r="G51" s="22"/>
    </row>
    <row r="52" spans="1:7" s="10" customFormat="1" ht="12.75">
      <c r="A52" s="13" t="s">
        <v>68</v>
      </c>
      <c r="B52" s="13"/>
      <c r="C52" s="13"/>
      <c r="D52" s="13"/>
      <c r="E52" s="22"/>
      <c r="F52" s="22"/>
      <c r="G52" s="22"/>
    </row>
    <row r="53" spans="2:7" s="10" customFormat="1" ht="12.75">
      <c r="B53" s="23" t="s">
        <v>69</v>
      </c>
      <c r="C53" s="13"/>
      <c r="D53" s="13"/>
      <c r="E53" s="22">
        <v>0</v>
      </c>
      <c r="F53" s="22"/>
      <c r="G53" s="22">
        <v>1023</v>
      </c>
    </row>
    <row r="54" spans="2:7" s="10" customFormat="1" ht="12.75">
      <c r="B54" s="23" t="s">
        <v>59</v>
      </c>
      <c r="C54" s="13"/>
      <c r="D54" s="13"/>
      <c r="E54" s="22">
        <v>1853</v>
      </c>
      <c r="F54" s="22"/>
      <c r="G54" s="22">
        <v>2297</v>
      </c>
    </row>
    <row r="55" spans="2:7" s="10" customFormat="1" ht="12.75">
      <c r="B55" s="23" t="s">
        <v>70</v>
      </c>
      <c r="C55" s="13"/>
      <c r="D55" s="13"/>
      <c r="E55" s="22">
        <v>206</v>
      </c>
      <c r="F55" s="22"/>
      <c r="G55" s="22">
        <v>2612</v>
      </c>
    </row>
    <row r="56" spans="1:7" s="10" customFormat="1" ht="2.25" customHeight="1">
      <c r="A56" s="13"/>
      <c r="B56" s="13"/>
      <c r="C56" s="13"/>
      <c r="D56" s="13"/>
      <c r="E56" s="22"/>
      <c r="F56" s="22"/>
      <c r="G56" s="22"/>
    </row>
    <row r="57" spans="1:7" s="10" customFormat="1" ht="13.5" thickBot="1">
      <c r="A57" s="13"/>
      <c r="B57" s="13"/>
      <c r="C57" s="13"/>
      <c r="D57" s="13"/>
      <c r="E57" s="25">
        <f>SUM(E48:E56)</f>
        <v>54786</v>
      </c>
      <c r="F57" s="22"/>
      <c r="G57" s="25">
        <f>SUM(G48:G56)</f>
        <v>59288</v>
      </c>
    </row>
    <row r="58" spans="1:7" s="10" customFormat="1" ht="6.75" customHeight="1" thickTop="1">
      <c r="A58" s="13"/>
      <c r="B58" s="13"/>
      <c r="C58" s="13"/>
      <c r="D58" s="13"/>
      <c r="E58" s="22"/>
      <c r="F58" s="22"/>
      <c r="G58" s="22"/>
    </row>
    <row r="59" spans="1:7" s="10" customFormat="1" ht="12.75">
      <c r="A59" s="13" t="s">
        <v>71</v>
      </c>
      <c r="B59" s="13"/>
      <c r="C59" s="13"/>
      <c r="D59" s="13"/>
      <c r="E59" s="27" t="s">
        <v>72</v>
      </c>
      <c r="F59" s="22"/>
      <c r="G59" s="27" t="s">
        <v>73</v>
      </c>
    </row>
    <row r="60" spans="1:7" s="10" customFormat="1" ht="12.75">
      <c r="A60" s="13"/>
      <c r="B60" s="13"/>
      <c r="C60" s="13"/>
      <c r="D60" s="13"/>
      <c r="E60" s="22">
        <f>+E40-E57</f>
        <v>0</v>
      </c>
      <c r="F60" s="22"/>
      <c r="G60" s="28"/>
    </row>
    <row r="61" spans="1:7" s="10" customFormat="1" ht="6.75" customHeight="1">
      <c r="A61" s="13"/>
      <c r="B61" s="13"/>
      <c r="C61" s="13"/>
      <c r="D61" s="13"/>
      <c r="E61" s="22"/>
      <c r="F61" s="22"/>
      <c r="G61" s="22"/>
    </row>
    <row r="62" spans="1:7" s="10" customFormat="1" ht="12.75">
      <c r="A62" s="13"/>
      <c r="B62" s="13"/>
      <c r="C62" s="13"/>
      <c r="D62" s="13"/>
      <c r="E62" s="22"/>
      <c r="F62" s="22"/>
      <c r="G62" s="29" t="s">
        <v>74</v>
      </c>
    </row>
    <row r="63" spans="1:7" s="10" customFormat="1" ht="12.75">
      <c r="A63" s="13"/>
      <c r="B63" s="13"/>
      <c r="C63" s="13"/>
      <c r="D63" s="13"/>
      <c r="E63" s="13"/>
      <c r="F63" s="13"/>
      <c r="G63" s="13"/>
    </row>
    <row r="64" spans="1:7" s="10" customFormat="1" ht="12.75">
      <c r="A64" s="13"/>
      <c r="B64" s="13"/>
      <c r="C64" s="13"/>
      <c r="D64" s="13"/>
      <c r="E64" s="13"/>
      <c r="F64" s="13"/>
      <c r="G64" s="13"/>
    </row>
    <row r="65" spans="1:7" s="10" customFormat="1" ht="12.75">
      <c r="A65" s="13"/>
      <c r="B65" s="13"/>
      <c r="C65" s="13"/>
      <c r="D65" s="13"/>
      <c r="E65" s="13"/>
      <c r="F65" s="13"/>
      <c r="G65" s="13"/>
    </row>
    <row r="66" spans="1:7" s="10" customFormat="1" ht="12.75">
      <c r="A66" s="13"/>
      <c r="B66" s="13"/>
      <c r="C66" s="13"/>
      <c r="D66" s="13"/>
      <c r="E66" s="13"/>
      <c r="F66" s="13"/>
      <c r="G66" s="13"/>
    </row>
    <row r="67" spans="1:7" s="10" customFormat="1" ht="12.75">
      <c r="A67" s="13"/>
      <c r="B67" s="13"/>
      <c r="C67" s="13"/>
      <c r="D67" s="13"/>
      <c r="E67" s="13"/>
      <c r="F67" s="13"/>
      <c r="G67" s="13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</sheetData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C28">
      <selection activeCell="I30" sqref="I30"/>
    </sheetView>
  </sheetViews>
  <sheetFormatPr defaultColWidth="9.140625" defaultRowHeight="12.75" customHeight="1"/>
  <cols>
    <col min="1" max="1" width="25.8515625" style="10" customWidth="1"/>
    <col min="2" max="2" width="9.140625" style="10" customWidth="1"/>
    <col min="3" max="3" width="12.7109375" style="10" customWidth="1"/>
    <col min="4" max="4" width="2.140625" style="10" customWidth="1"/>
    <col min="5" max="5" width="12.140625" style="10" customWidth="1"/>
    <col min="6" max="6" width="1.8515625" style="10" customWidth="1"/>
    <col min="7" max="7" width="12.57421875" style="10" customWidth="1"/>
    <col min="8" max="8" width="2.28125" style="10" customWidth="1"/>
    <col min="9" max="9" width="14.28125" style="10" customWidth="1"/>
    <col min="10" max="10" width="2.8515625" style="10" customWidth="1"/>
    <col min="11" max="11" width="12.7109375" style="10" bestFit="1" customWidth="1"/>
    <col min="12" max="16384" width="9.140625" style="10" customWidth="1"/>
  </cols>
  <sheetData>
    <row r="1" ht="12.75">
      <c r="A1" s="2" t="s">
        <v>75</v>
      </c>
    </row>
    <row r="3" ht="12.75">
      <c r="A3" s="2" t="s">
        <v>76</v>
      </c>
    </row>
    <row r="4" ht="12.75">
      <c r="A4" s="2" t="s">
        <v>77</v>
      </c>
    </row>
    <row r="5" ht="12.75">
      <c r="A5" s="30"/>
    </row>
    <row r="6" spans="3:12" ht="12.75">
      <c r="C6" s="31"/>
      <c r="D6" s="14"/>
      <c r="E6" s="31"/>
      <c r="F6" s="31"/>
      <c r="G6" s="14"/>
      <c r="H6" s="14"/>
      <c r="I6" s="31"/>
      <c r="J6" s="14"/>
      <c r="K6" s="14"/>
      <c r="L6" s="14"/>
    </row>
    <row r="7" spans="3:12" ht="12.75">
      <c r="C7" s="3"/>
      <c r="D7" s="3"/>
      <c r="E7" s="3" t="s">
        <v>78</v>
      </c>
      <c r="F7" s="3"/>
      <c r="G7" s="3" t="s">
        <v>79</v>
      </c>
      <c r="H7" s="3"/>
      <c r="I7" s="3"/>
      <c r="J7" s="3"/>
      <c r="K7" s="3"/>
      <c r="L7" s="3"/>
    </row>
    <row r="8" spans="3:12" ht="12.75">
      <c r="C8" s="32" t="s">
        <v>61</v>
      </c>
      <c r="D8" s="3"/>
      <c r="E8" s="32" t="s">
        <v>80</v>
      </c>
      <c r="F8" s="3"/>
      <c r="G8" s="32" t="s">
        <v>81</v>
      </c>
      <c r="H8" s="3"/>
      <c r="I8" s="32" t="s">
        <v>82</v>
      </c>
      <c r="J8" s="3"/>
      <c r="K8" s="32" t="s">
        <v>83</v>
      </c>
      <c r="L8" s="3"/>
    </row>
    <row r="9" spans="3:12" ht="12.75">
      <c r="C9" s="3" t="s">
        <v>84</v>
      </c>
      <c r="D9" s="3"/>
      <c r="E9" s="3" t="s">
        <v>84</v>
      </c>
      <c r="F9" s="3"/>
      <c r="G9" s="3" t="s">
        <v>84</v>
      </c>
      <c r="H9" s="3"/>
      <c r="I9" s="3" t="s">
        <v>84</v>
      </c>
      <c r="J9" s="3"/>
      <c r="K9" s="3" t="s">
        <v>84</v>
      </c>
      <c r="L9" s="3"/>
    </row>
    <row r="10" spans="1:12" ht="12.75">
      <c r="A10" s="10" t="s">
        <v>85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39" s="33" customFormat="1" ht="12.75">
      <c r="A11" s="34" t="s">
        <v>86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3:39" s="33" customFormat="1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3:39" ht="12.75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ht="12.75">
      <c r="A14" s="10" t="s">
        <v>87</v>
      </c>
      <c r="C14" s="37">
        <v>30000000</v>
      </c>
      <c r="D14" s="37"/>
      <c r="E14" s="37">
        <v>1023943</v>
      </c>
      <c r="F14" s="37"/>
      <c r="G14" s="37">
        <v>1097321</v>
      </c>
      <c r="H14" s="37"/>
      <c r="I14" s="37">
        <v>21235534</v>
      </c>
      <c r="J14" s="37"/>
      <c r="K14" s="37">
        <f>SUM(C14:I14)</f>
        <v>53356798</v>
      </c>
      <c r="L14" s="37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3:39" ht="12.75"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ht="12.75">
      <c r="A16" s="10" t="s">
        <v>88</v>
      </c>
      <c r="C16" s="37">
        <v>0</v>
      </c>
      <c r="D16" s="37"/>
      <c r="E16" s="37">
        <v>0</v>
      </c>
      <c r="F16" s="37"/>
      <c r="G16" s="37">
        <v>0</v>
      </c>
      <c r="H16" s="37"/>
      <c r="I16" s="37">
        <v>3049</v>
      </c>
      <c r="J16" s="37"/>
      <c r="K16" s="37">
        <f>SUM(C16:I16)</f>
        <v>3049</v>
      </c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3:39" ht="12.75"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ht="12.75">
      <c r="A18" s="10" t="s">
        <v>89</v>
      </c>
      <c r="C18" s="37">
        <v>0</v>
      </c>
      <c r="D18" s="37"/>
      <c r="E18" s="37">
        <v>0</v>
      </c>
      <c r="F18" s="37"/>
      <c r="G18" s="37">
        <v>0</v>
      </c>
      <c r="H18" s="37"/>
      <c r="I18" s="37">
        <v>-632942.97</v>
      </c>
      <c r="J18" s="37"/>
      <c r="K18" s="37">
        <f>SUM(C18:I18)</f>
        <v>-632942.97</v>
      </c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3:39" ht="12.7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ht="13.5" thickBot="1">
      <c r="A20" s="10" t="s">
        <v>90</v>
      </c>
      <c r="C20" s="39">
        <f>SUM(C14:C18)</f>
        <v>30000000</v>
      </c>
      <c r="D20" s="39"/>
      <c r="E20" s="39">
        <f>SUM(E14:E18)</f>
        <v>1023943</v>
      </c>
      <c r="F20" s="39"/>
      <c r="G20" s="39">
        <f>SUM(G14:G18)</f>
        <v>1097321</v>
      </c>
      <c r="H20" s="39"/>
      <c r="I20" s="39">
        <f>SUM(I14:I18)</f>
        <v>20605640.03</v>
      </c>
      <c r="J20" s="39"/>
      <c r="K20" s="39">
        <f>SUM(K14:K18)</f>
        <v>52726904.03</v>
      </c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3:39" ht="13.5" thickTop="1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3:39" ht="12.75"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3:39" ht="12.7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3:39" ht="12.7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3:39" ht="12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</row>
    <row r="26" spans="1:39" ht="12.75">
      <c r="A26" s="2" t="s">
        <v>76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12" ht="12.75">
      <c r="A27" s="2" t="s">
        <v>91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0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0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10" t="s">
        <v>85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4" t="s">
        <v>92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3:12" ht="12.75"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12" ht="12.75"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39" ht="12.75">
      <c r="A34" s="10" t="s">
        <v>93</v>
      </c>
      <c r="C34" s="37">
        <v>30000000</v>
      </c>
      <c r="D34" s="37"/>
      <c r="E34" s="37">
        <v>1023943</v>
      </c>
      <c r="F34" s="37"/>
      <c r="G34" s="37">
        <v>1097321</v>
      </c>
      <c r="H34" s="37"/>
      <c r="I34" s="37">
        <v>18305722</v>
      </c>
      <c r="J34" s="37"/>
      <c r="K34" s="37">
        <f>SUM(C34:I34)</f>
        <v>50426986</v>
      </c>
      <c r="L34" s="3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3:39" ht="12.75"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1:39" ht="12.75">
      <c r="A36" s="10" t="s">
        <v>89</v>
      </c>
      <c r="C36" s="37">
        <v>0</v>
      </c>
      <c r="D36" s="37"/>
      <c r="E36" s="37">
        <v>0</v>
      </c>
      <c r="F36" s="37"/>
      <c r="G36" s="37">
        <v>0</v>
      </c>
      <c r="H36" s="37"/>
      <c r="I36" s="37">
        <v>1255970.78</v>
      </c>
      <c r="J36" s="37"/>
      <c r="K36" s="37">
        <f>SUM(C36:I36)</f>
        <v>1255970.78</v>
      </c>
      <c r="L36" s="37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3:39" ht="12.75"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ht="12.75">
      <c r="A38" s="10" t="s">
        <v>94</v>
      </c>
      <c r="C38" s="37"/>
      <c r="D38" s="37"/>
      <c r="E38" s="37"/>
      <c r="F38" s="37"/>
      <c r="G38" s="37"/>
      <c r="H38" s="37"/>
      <c r="I38" s="37"/>
      <c r="J38" s="37"/>
      <c r="K38" s="37">
        <f>SUM(C38:I38)</f>
        <v>0</v>
      </c>
      <c r="L38" s="37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3:39" ht="12.75"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ht="13.5" thickBot="1">
      <c r="A40" s="10" t="s">
        <v>95</v>
      </c>
      <c r="C40" s="39">
        <f>SUM(C34:C38)</f>
        <v>30000000</v>
      </c>
      <c r="D40" s="39"/>
      <c r="E40" s="39">
        <f>SUM(E34:E38)</f>
        <v>1023943</v>
      </c>
      <c r="F40" s="39"/>
      <c r="G40" s="39">
        <f>SUM(G34:G38)</f>
        <v>1097321</v>
      </c>
      <c r="H40" s="39"/>
      <c r="I40" s="39">
        <f>SUM(I34:I38)</f>
        <v>19561692.78</v>
      </c>
      <c r="J40" s="39"/>
      <c r="K40" s="39">
        <f>SUM(K34:K38)</f>
        <v>51682956.78</v>
      </c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</row>
    <row r="41" spans="3:12" ht="13.5" thickTop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.75">
      <c r="C42" s="3"/>
      <c r="D42" s="3"/>
      <c r="E42" s="3"/>
      <c r="F42" s="3"/>
      <c r="G42" s="3"/>
      <c r="H42" s="3"/>
      <c r="I42" s="3"/>
      <c r="J42" s="3"/>
      <c r="K42" s="3" t="s">
        <v>96</v>
      </c>
      <c r="L42" s="3"/>
    </row>
    <row r="43" spans="3:12" ht="12.75">
      <c r="C43" s="3"/>
      <c r="D43" s="3"/>
      <c r="E43" s="3"/>
      <c r="F43" s="3"/>
      <c r="G43" s="3"/>
      <c r="H43" s="3"/>
      <c r="I43" s="3"/>
      <c r="J43" s="3"/>
      <c r="K43" s="37"/>
      <c r="L43" s="3"/>
    </row>
    <row r="44" spans="3:12" ht="12.75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.75"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printOptions/>
  <pageMargins left="0.75" right="0.75" top="1" bottom="1" header="0.5" footer="0.5"/>
  <pageSetup fitToHeight="1" fitToWidth="1"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E49" sqref="E49"/>
    </sheetView>
  </sheetViews>
  <sheetFormatPr defaultColWidth="9.140625" defaultRowHeight="12.75" customHeight="1"/>
  <cols>
    <col min="1" max="1" width="27.7109375" style="10" customWidth="1"/>
    <col min="2" max="3" width="9.140625" style="10" customWidth="1"/>
    <col min="4" max="4" width="14.00390625" style="37" bestFit="1" customWidth="1"/>
    <col min="5" max="5" width="8.8515625" style="49" customWidth="1"/>
    <col min="6" max="6" width="14.00390625" style="37" bestFit="1" customWidth="1"/>
    <col min="7" max="16384" width="9.140625" style="10" customWidth="1"/>
  </cols>
  <sheetData>
    <row r="1" ht="12.75">
      <c r="A1" s="2" t="s">
        <v>75</v>
      </c>
    </row>
    <row r="3" ht="12.75">
      <c r="A3" s="2" t="s">
        <v>97</v>
      </c>
    </row>
    <row r="4" ht="12.75">
      <c r="A4" s="2" t="s">
        <v>77</v>
      </c>
    </row>
    <row r="6" spans="4:6" ht="12.75">
      <c r="D6" s="40">
        <v>2003</v>
      </c>
      <c r="E6" s="41"/>
      <c r="F6" s="40">
        <v>2002</v>
      </c>
    </row>
    <row r="7" spans="4:6" ht="12.75">
      <c r="D7" s="37" t="s">
        <v>98</v>
      </c>
      <c r="F7" s="37" t="s">
        <v>98</v>
      </c>
    </row>
    <row r="8" spans="4:6" ht="12.75">
      <c r="D8" s="42">
        <v>37529</v>
      </c>
      <c r="F8" s="42">
        <v>37164</v>
      </c>
    </row>
    <row r="9" spans="4:6" ht="12.75">
      <c r="D9" s="37" t="s">
        <v>99</v>
      </c>
      <c r="F9" s="37" t="s">
        <v>99</v>
      </c>
    </row>
    <row r="11" spans="1:6" ht="12.75">
      <c r="A11" s="10" t="s">
        <v>100</v>
      </c>
      <c r="D11" s="37">
        <v>-632943</v>
      </c>
      <c r="F11" s="37">
        <v>1255971</v>
      </c>
    </row>
    <row r="13" ht="12.75">
      <c r="A13" s="10" t="s">
        <v>101</v>
      </c>
    </row>
    <row r="14" spans="1:6" ht="12.75">
      <c r="A14" s="43" t="s">
        <v>102</v>
      </c>
      <c r="D14" s="37">
        <v>2301800</v>
      </c>
      <c r="F14" s="37">
        <v>2104083</v>
      </c>
    </row>
    <row r="15" spans="1:6" ht="12.75">
      <c r="A15" s="43" t="s">
        <v>103</v>
      </c>
      <c r="D15" s="37">
        <v>-62822</v>
      </c>
      <c r="F15" s="37">
        <v>-34921</v>
      </c>
    </row>
    <row r="16" spans="1:6" ht="12.75">
      <c r="A16" s="43" t="s">
        <v>104</v>
      </c>
      <c r="D16" s="37">
        <v>76287</v>
      </c>
      <c r="F16" s="37">
        <v>188819</v>
      </c>
    </row>
    <row r="17" spans="1:4" ht="12.75">
      <c r="A17" s="43" t="s">
        <v>105</v>
      </c>
      <c r="D17" s="37">
        <v>21952</v>
      </c>
    </row>
    <row r="18" spans="1:6" ht="12.75">
      <c r="A18" s="43" t="s">
        <v>106</v>
      </c>
      <c r="D18" s="44">
        <v>267400</v>
      </c>
      <c r="F18" s="44">
        <v>605000</v>
      </c>
    </row>
    <row r="19" spans="4:6" ht="12.75">
      <c r="D19" s="35">
        <f>SUM(D14:D18)</f>
        <v>2604617</v>
      </c>
      <c r="F19" s="37">
        <f>SUM(F14:F18)</f>
        <v>2862981</v>
      </c>
    </row>
    <row r="20" spans="4:6" ht="12.75">
      <c r="D20" s="44"/>
      <c r="F20" s="44"/>
    </row>
    <row r="21" spans="1:6" ht="12.75">
      <c r="A21" s="10" t="s">
        <v>107</v>
      </c>
      <c r="D21" s="37">
        <f>+D11+D19</f>
        <v>1971674</v>
      </c>
      <c r="F21" s="37">
        <f>+F11+F19</f>
        <v>4118952</v>
      </c>
    </row>
    <row r="23" ht="12.75">
      <c r="A23" s="10" t="s">
        <v>108</v>
      </c>
    </row>
    <row r="24" spans="1:6" ht="12.75">
      <c r="A24" s="10" t="s">
        <v>109</v>
      </c>
      <c r="D24" s="37">
        <v>1230935</v>
      </c>
      <c r="F24" s="37">
        <v>-530013</v>
      </c>
    </row>
    <row r="25" spans="1:6" ht="12.75">
      <c r="A25" s="10" t="s">
        <v>110</v>
      </c>
      <c r="D25" s="37">
        <v>841791</v>
      </c>
      <c r="F25" s="37">
        <v>-1794787</v>
      </c>
    </row>
    <row r="26" spans="1:6" ht="12.75">
      <c r="A26" s="10" t="s">
        <v>111</v>
      </c>
      <c r="D26" s="37">
        <v>1151679</v>
      </c>
      <c r="F26" s="37">
        <v>4603116</v>
      </c>
    </row>
    <row r="27" spans="1:6" ht="12.75">
      <c r="A27" s="10" t="s">
        <v>112</v>
      </c>
      <c r="D27" s="44">
        <v>0</v>
      </c>
      <c r="F27" s="44">
        <v>0</v>
      </c>
    </row>
    <row r="28" spans="4:6" ht="12.75">
      <c r="D28" s="37">
        <f>SUM(D24:D27)</f>
        <v>3224405</v>
      </c>
      <c r="F28" s="37">
        <f>SUM(F24:F27)</f>
        <v>2278316</v>
      </c>
    </row>
    <row r="30" spans="1:6" ht="12.75">
      <c r="A30" s="10" t="s">
        <v>113</v>
      </c>
      <c r="D30" s="37">
        <f>+D21+D28</f>
        <v>5196079</v>
      </c>
      <c r="F30" s="37">
        <f>+F21+F28</f>
        <v>6397268</v>
      </c>
    </row>
    <row r="31" spans="1:6" ht="12.75">
      <c r="A31" s="10" t="s">
        <v>114</v>
      </c>
      <c r="D31" s="37">
        <v>-76287</v>
      </c>
      <c r="F31" s="37">
        <v>-188819</v>
      </c>
    </row>
    <row r="32" spans="1:6" ht="12.75">
      <c r="A32" s="10" t="s">
        <v>115</v>
      </c>
      <c r="D32" s="37">
        <v>-92043</v>
      </c>
      <c r="F32" s="37">
        <v>-415125</v>
      </c>
    </row>
    <row r="34" spans="1:6" ht="12.75">
      <c r="A34" s="10" t="s">
        <v>116</v>
      </c>
      <c r="D34" s="45">
        <f>SUM(D30:D33)</f>
        <v>5027749</v>
      </c>
      <c r="F34" s="45">
        <f>SUM(F30:F33)</f>
        <v>5793324</v>
      </c>
    </row>
    <row r="36" ht="12.75">
      <c r="A36" s="10" t="s">
        <v>117</v>
      </c>
    </row>
    <row r="37" spans="1:6" ht="12.75">
      <c r="A37" s="10" t="s">
        <v>118</v>
      </c>
      <c r="D37" s="37">
        <v>-80117</v>
      </c>
      <c r="F37" s="37">
        <v>-4052058</v>
      </c>
    </row>
    <row r="38" spans="1:6" ht="12.75">
      <c r="A38" s="43" t="s">
        <v>119</v>
      </c>
      <c r="D38" s="44">
        <v>62822</v>
      </c>
      <c r="F38" s="44">
        <v>34921</v>
      </c>
    </row>
    <row r="39" spans="1:6" ht="12.75">
      <c r="A39" s="10" t="s">
        <v>120</v>
      </c>
      <c r="D39" s="37">
        <f>SUM(D37:D38)</f>
        <v>-17295</v>
      </c>
      <c r="F39" s="37">
        <f>SUM(F37:F38)</f>
        <v>-4017137</v>
      </c>
    </row>
    <row r="41" ht="12.75">
      <c r="A41" s="10" t="s">
        <v>121</v>
      </c>
    </row>
    <row r="42" spans="1:6" ht="12.75">
      <c r="A42" s="10" t="s">
        <v>122</v>
      </c>
      <c r="D42" s="37">
        <v>-2873272</v>
      </c>
      <c r="F42" s="37">
        <v>-925002</v>
      </c>
    </row>
    <row r="43" spans="1:6" ht="12.75">
      <c r="A43" s="10" t="s">
        <v>123</v>
      </c>
      <c r="D43" s="37">
        <v>-502335</v>
      </c>
      <c r="F43" s="37">
        <v>1129756</v>
      </c>
    </row>
    <row r="44" spans="1:6" ht="12.75">
      <c r="A44" s="10" t="s">
        <v>124</v>
      </c>
      <c r="D44" s="44">
        <v>0</v>
      </c>
      <c r="F44" s="44">
        <v>0</v>
      </c>
    </row>
    <row r="45" spans="1:6" ht="12.75">
      <c r="A45" s="10" t="s">
        <v>125</v>
      </c>
      <c r="D45" s="37">
        <f>SUM(D42:D44)</f>
        <v>-3375607</v>
      </c>
      <c r="F45" s="37">
        <f>SUM(F42:F44)</f>
        <v>204754</v>
      </c>
    </row>
    <row r="47" spans="1:6" ht="12.75">
      <c r="A47" s="10" t="s">
        <v>126</v>
      </c>
      <c r="D47" s="37">
        <f>+D34+D39+D45</f>
        <v>1634847</v>
      </c>
      <c r="F47" s="37">
        <f>+F34+F39+F45</f>
        <v>1980941</v>
      </c>
    </row>
    <row r="49" spans="1:6" ht="12.75">
      <c r="A49" s="10" t="s">
        <v>127</v>
      </c>
      <c r="D49" s="37">
        <v>10578393</v>
      </c>
      <c r="F49" s="37">
        <v>9946718</v>
      </c>
    </row>
    <row r="51" spans="1:6" ht="12.75">
      <c r="A51" s="10" t="s">
        <v>128</v>
      </c>
      <c r="D51" s="45">
        <f>SUM(D47:D49)</f>
        <v>12213240</v>
      </c>
      <c r="F51" s="45">
        <f>SUM(F47:F49)</f>
        <v>11927659</v>
      </c>
    </row>
    <row r="53" ht="12.75">
      <c r="D53" s="46"/>
    </row>
    <row r="54" spans="4:6" ht="12.75">
      <c r="D54" s="47"/>
      <c r="F54" s="47"/>
    </row>
    <row r="55" spans="1:6" ht="12.75">
      <c r="A55" s="11"/>
      <c r="F55" s="48" t="s">
        <v>129</v>
      </c>
    </row>
    <row r="56" ht="12.75">
      <c r="A56" s="11"/>
    </row>
    <row r="58" ht="12.75">
      <c r="A58" s="11"/>
    </row>
  </sheetData>
  <printOptions/>
  <pageMargins left="0.75" right="0.24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