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2120" windowHeight="4125" tabRatio="720" activeTab="0"/>
  </bookViews>
  <sheets>
    <sheet name="Income statement " sheetId="1" r:id="rId1"/>
    <sheet name="Balance sheet" sheetId="2" r:id="rId2"/>
    <sheet name="Changes in equity " sheetId="3" r:id="rId3"/>
    <sheet name="Cash flow" sheetId="4" r:id="rId4"/>
  </sheets>
  <definedNames>
    <definedName name="Z_E20F9847_0E72_4B29_A8AC_46822D5A4336_.wvu.PrintArea" localSheetId="1" hidden="1">'Balance sheet'!$A$1:$F$51</definedName>
    <definedName name="Z_E20F9847_0E72_4B29_A8AC_46822D5A4336_.wvu.PrintArea" localSheetId="3" hidden="1">'Cash flow'!$A$1:$D$62</definedName>
    <definedName name="Z_E20F9847_0E72_4B29_A8AC_46822D5A4336_.wvu.PrintArea" localSheetId="2" hidden="1">'Changes in equity '!$A$1:$H$63</definedName>
    <definedName name="Z_E20F9847_0E72_4B29_A8AC_46822D5A4336_.wvu.PrintArea" localSheetId="0" hidden="1">'Income statement '!$A$1:$H$63</definedName>
  </definedNames>
  <calcPr fullCalcOnLoad="1"/>
</workbook>
</file>

<file path=xl/sharedStrings.xml><?xml version="1.0" encoding="utf-8"?>
<sst xmlns="http://schemas.openxmlformats.org/spreadsheetml/2006/main" count="156" uniqueCount="123">
  <si>
    <t>Minority interests</t>
  </si>
  <si>
    <t>RM’000</t>
  </si>
  <si>
    <t>Borrowings</t>
  </si>
  <si>
    <t>Share capital</t>
  </si>
  <si>
    <t>RM'000</t>
  </si>
  <si>
    <t>Property, plant and equipment</t>
  </si>
  <si>
    <t>Inventories</t>
  </si>
  <si>
    <t>Trade and other receivables</t>
  </si>
  <si>
    <t>Trade and other payables</t>
  </si>
  <si>
    <t>Taxation</t>
  </si>
  <si>
    <t>Revenue</t>
  </si>
  <si>
    <t>Non-cash items</t>
  </si>
  <si>
    <t>Net change in current assets</t>
  </si>
  <si>
    <t>Interest paid</t>
  </si>
  <si>
    <t>Interest received</t>
  </si>
  <si>
    <t>Interest expense</t>
  </si>
  <si>
    <t>Interest income</t>
  </si>
  <si>
    <t>Proceeds from sale of property, plant and equipment</t>
  </si>
  <si>
    <t>Purchase of property, plant and equipment</t>
  </si>
  <si>
    <t>Adjustments for:</t>
  </si>
  <si>
    <t>Changes in working capital:</t>
  </si>
  <si>
    <t>Cash and cash equivalents comprise:</t>
  </si>
  <si>
    <t>Capital</t>
  </si>
  <si>
    <t>Share</t>
  </si>
  <si>
    <t>Retained</t>
  </si>
  <si>
    <t>Earnings</t>
  </si>
  <si>
    <t>Total</t>
  </si>
  <si>
    <t>Reserves</t>
  </si>
  <si>
    <t>Distributable</t>
  </si>
  <si>
    <t>ended</t>
  </si>
  <si>
    <t>Cash flows from operating activities</t>
  </si>
  <si>
    <t>Cash flows from investing activities</t>
  </si>
  <si>
    <t>Cash flows from financing activities</t>
  </si>
  <si>
    <t>Condensed Consolidated Income Statements</t>
  </si>
  <si>
    <t>Deposits, bank and cash balances</t>
  </si>
  <si>
    <t>Investment in jointly controlled entities</t>
  </si>
  <si>
    <t>(Audited)</t>
  </si>
  <si>
    <t>(Unaudited)</t>
  </si>
  <si>
    <t>Condensed Consolidated Balance Sheet</t>
  </si>
  <si>
    <t xml:space="preserve">Net change in current liabilities </t>
  </si>
  <si>
    <t xml:space="preserve"> </t>
  </si>
  <si>
    <t>quarter ended</t>
  </si>
  <si>
    <t>Cumulative</t>
  </si>
  <si>
    <t>Deferred tax assets</t>
  </si>
  <si>
    <t>Deferred tax liabilities</t>
  </si>
  <si>
    <t>Intangible assets</t>
  </si>
  <si>
    <t>Cost of sales</t>
  </si>
  <si>
    <t>Attributable to:</t>
  </si>
  <si>
    <t>Administrative expenses</t>
  </si>
  <si>
    <t>Quarterly report on unaudited consolidated results</t>
  </si>
  <si>
    <t>Finance cost</t>
  </si>
  <si>
    <t>Condensed Unaudited Consolidated Statement of Changes in Equity</t>
  </si>
  <si>
    <t>Condensed Unaudited Consolidated Cash Flow Statement</t>
  </si>
  <si>
    <t>Investment property</t>
  </si>
  <si>
    <t>Goodwill</t>
  </si>
  <si>
    <t xml:space="preserve">As at </t>
  </si>
  <si>
    <t xml:space="preserve">Net assets per share attributable </t>
  </si>
  <si>
    <t>31.01.06</t>
  </si>
  <si>
    <t>Investment</t>
  </si>
  <si>
    <t>Amount due to holding company</t>
  </si>
  <si>
    <t>Short term borrowings</t>
  </si>
  <si>
    <t>(Loss)/ Profit before taxation</t>
  </si>
  <si>
    <t>At 1 February 2005</t>
  </si>
  <si>
    <t>At 1 February 2006</t>
  </si>
  <si>
    <t>Non-Distributable</t>
  </si>
  <si>
    <t>** - The non-distributable capital reserves relates to a revaluation done in 1993 of the Group's quoted investment based on the prevailing market value.</t>
  </si>
  <si>
    <t xml:space="preserve">Cumulative </t>
  </si>
  <si>
    <t>Proceeds from sale of investment</t>
  </si>
  <si>
    <t>Cash and bank balances</t>
  </si>
  <si>
    <t>N/A</t>
  </si>
  <si>
    <t>Amount due from holding company</t>
  </si>
  <si>
    <t>Equity</t>
  </si>
  <si>
    <t>Total equity attributable to shareholders</t>
  </si>
  <si>
    <t>Net cash used in investing activities</t>
  </si>
  <si>
    <t>Other Operating (expense)/income</t>
  </si>
  <si>
    <t>Net (loss)/profit for the period</t>
  </si>
  <si>
    <t>Operating (loss)/profit before working capital changes</t>
  </si>
  <si>
    <t>Shareholders of the Company</t>
  </si>
  <si>
    <t xml:space="preserve">  of the Company</t>
  </si>
  <si>
    <t xml:space="preserve"> to ordinary shareholders of the Company (sen) </t>
  </si>
  <si>
    <t>Attributable to shareholders of the Company</t>
  </si>
  <si>
    <t>Dividend</t>
  </si>
  <si>
    <t>Selling expenses</t>
  </si>
  <si>
    <t>Drawdown of bank borrowings</t>
  </si>
  <si>
    <t>Repayment of bank borrowings</t>
  </si>
  <si>
    <t>Gross profit</t>
  </si>
  <si>
    <t>Net cash from financing activities</t>
  </si>
  <si>
    <t>Dividend income</t>
  </si>
  <si>
    <t>Dividend income received</t>
  </si>
  <si>
    <t>Net increase in cash and cash equivalents</t>
  </si>
  <si>
    <t>Cash generated (used in)/from operations</t>
  </si>
  <si>
    <t>Dividend paid</t>
  </si>
  <si>
    <t>Fixed deposits with licensed banks</t>
  </si>
  <si>
    <t xml:space="preserve">3 months </t>
  </si>
  <si>
    <t>Total non-current assets</t>
  </si>
  <si>
    <t>Total current assets</t>
  </si>
  <si>
    <t>Total assets</t>
  </si>
  <si>
    <t>Liabilities</t>
  </si>
  <si>
    <t>Total non-current liabilities</t>
  </si>
  <si>
    <t>Total current liabilities</t>
  </si>
  <si>
    <t>Total liabilities</t>
  </si>
  <si>
    <t>Total equity and liabilities</t>
  </si>
  <si>
    <t>For the period ended 31 January 2007</t>
  </si>
  <si>
    <t>31.01.07</t>
  </si>
  <si>
    <t>12 months</t>
  </si>
  <si>
    <t>As at 31 January 2007</t>
  </si>
  <si>
    <t>At 31 January 2007</t>
  </si>
  <si>
    <t>For the year ended 31 January 2007</t>
  </si>
  <si>
    <t>At 31 January 2006</t>
  </si>
  <si>
    <t>Increase in fixed deposit pledged</t>
  </si>
  <si>
    <t>Cash &amp; Cash Equivalents at beginning of financial year</t>
  </si>
  <si>
    <t>Cash and cash equivalents at end of financial year</t>
  </si>
  <si>
    <t>Diluted earnings per ordinary</t>
  </si>
  <si>
    <t>Basic (loss)/earnings per</t>
  </si>
  <si>
    <t>Net cash (used in)/generated from operating activities</t>
  </si>
  <si>
    <t>Net loss for the year</t>
  </si>
  <si>
    <t>Net profit for the year</t>
  </si>
  <si>
    <t>Taxes paid</t>
  </si>
  <si>
    <t>Assets</t>
  </si>
  <si>
    <t xml:space="preserve">  ordinary share (sen)</t>
  </si>
  <si>
    <t xml:space="preserve">  share (sen)</t>
  </si>
  <si>
    <t>Hire purchase payables - short term</t>
  </si>
  <si>
    <t>Hire purchase payables - long term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</si>
</sst>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.0"/>
    <numFmt numFmtId="179" formatCode="_(* #,##0_);_(* \(#,##0\);_(* &quot;-&quot;??_);_(@_)"/>
    <numFmt numFmtId="180" formatCode="0.00_);[Red]\(0.00\)"/>
    <numFmt numFmtId="181" formatCode="_(* #,##0.0_);_(* \(#,##0.0\);_(* &quot;-&quot;??_);_(@_)"/>
    <numFmt numFmtId="182" formatCode="#,##0.0_);\(#,##0.0\)"/>
    <numFmt numFmtId="183" formatCode="#,##0.0_);[Red]\(#,##0.0\)"/>
    <numFmt numFmtId="184" formatCode="_(* #,##0.000_);_(* \(#,##0.000\);_(* &quot;-&quot;??_);_(@_)"/>
    <numFmt numFmtId="185" formatCode="_(* #,##0.0000_);_(* \(#,##0.0000\);_(* &quot;-&quot;??_);_(@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 New"/>
      <family val="3"/>
    </font>
    <font>
      <b/>
      <sz val="14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u val="single"/>
      <sz val="10"/>
      <name val="Courier New"/>
      <family val="3"/>
    </font>
    <font>
      <u val="single"/>
      <sz val="10"/>
      <name val="Courier New"/>
      <family val="3"/>
    </font>
    <font>
      <sz val="10"/>
      <color indexed="8"/>
      <name val="Courier New"/>
      <family val="3"/>
    </font>
    <font>
      <b/>
      <sz val="11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79" fontId="6" fillId="0" borderId="0" xfId="15" applyNumberFormat="1" applyFont="1" applyFill="1" applyAlignment="1">
      <alignment/>
    </xf>
    <xf numFmtId="179" fontId="6" fillId="0" borderId="0" xfId="15" applyNumberFormat="1" applyFont="1" applyFill="1" applyAlignment="1">
      <alignment vertical="center"/>
    </xf>
    <xf numFmtId="179" fontId="6" fillId="0" borderId="0" xfId="15" applyNumberFormat="1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>
      <alignment horizontal="center" vertical="center"/>
    </xf>
    <xf numFmtId="179" fontId="6" fillId="0" borderId="1" xfId="15" applyNumberFormat="1" applyFont="1" applyFill="1" applyBorder="1" applyAlignment="1">
      <alignment vertical="center"/>
    </xf>
    <xf numFmtId="179" fontId="7" fillId="0" borderId="0" xfId="15" applyNumberFormat="1" applyFont="1" applyFill="1" applyAlignment="1">
      <alignment vertical="center"/>
    </xf>
    <xf numFmtId="38" fontId="7" fillId="0" borderId="0" xfId="0" applyNumberFormat="1" applyFont="1" applyFill="1" applyAlignment="1">
      <alignment horizontal="center" vertical="center"/>
    </xf>
    <xf numFmtId="179" fontId="6" fillId="0" borderId="2" xfId="15" applyNumberFormat="1" applyFont="1" applyFill="1" applyBorder="1" applyAlignment="1">
      <alignment vertical="center"/>
    </xf>
    <xf numFmtId="37" fontId="8" fillId="0" borderId="0" xfId="0" applyNumberFormat="1" applyFont="1" applyFill="1" applyAlignment="1">
      <alignment horizontal="center" vertical="center"/>
    </xf>
    <xf numFmtId="37" fontId="7" fillId="0" borderId="0" xfId="0" applyNumberFormat="1" applyFont="1" applyFill="1" applyAlignment="1">
      <alignment horizontal="center" vertical="center"/>
    </xf>
    <xf numFmtId="37" fontId="7" fillId="0" borderId="0" xfId="0" applyNumberFormat="1" applyFont="1" applyFill="1" applyBorder="1" applyAlignment="1">
      <alignment horizontal="center" vertical="center"/>
    </xf>
    <xf numFmtId="37" fontId="9" fillId="0" borderId="0" xfId="0" applyNumberFormat="1" applyFont="1" applyFill="1" applyAlignment="1">
      <alignment horizontal="center" vertical="center"/>
    </xf>
    <xf numFmtId="179" fontId="6" fillId="0" borderId="2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171" fontId="6" fillId="0" borderId="0" xfId="15" applyFont="1" applyFill="1" applyAlignment="1">
      <alignment horizontal="center" vertical="center"/>
    </xf>
    <xf numFmtId="179" fontId="6" fillId="0" borderId="0" xfId="15" applyNumberFormat="1" applyFont="1" applyFill="1" applyAlignment="1">
      <alignment horizontal="center" vertical="center"/>
    </xf>
    <xf numFmtId="179" fontId="0" fillId="0" borderId="0" xfId="15" applyNumberFormat="1" applyFont="1" applyFill="1" applyAlignment="1">
      <alignment vertical="center"/>
    </xf>
    <xf numFmtId="171" fontId="6" fillId="0" borderId="0" xfId="15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9" fontId="6" fillId="0" borderId="0" xfId="15" applyNumberFormat="1" applyFont="1" applyFill="1" applyBorder="1" applyAlignment="1">
      <alignment/>
    </xf>
    <xf numFmtId="179" fontId="6" fillId="0" borderId="1" xfId="15" applyNumberFormat="1" applyFont="1" applyFill="1" applyBorder="1" applyAlignment="1">
      <alignment/>
    </xf>
    <xf numFmtId="179" fontId="6" fillId="0" borderId="0" xfId="0" applyNumberFormat="1" applyFont="1" applyFill="1" applyAlignment="1">
      <alignment/>
    </xf>
    <xf numFmtId="171" fontId="6" fillId="0" borderId="0" xfId="15" applyFont="1" applyFill="1" applyAlignment="1">
      <alignment vertical="center"/>
    </xf>
    <xf numFmtId="37" fontId="4" fillId="0" borderId="0" xfId="0" applyNumberFormat="1" applyFont="1" applyFill="1" applyAlignment="1">
      <alignment vertical="center"/>
    </xf>
    <xf numFmtId="37" fontId="4" fillId="0" borderId="0" xfId="0" applyNumberFormat="1" applyFont="1" applyFill="1" applyBorder="1" applyAlignment="1">
      <alignment vertical="center"/>
    </xf>
    <xf numFmtId="37" fontId="7" fillId="0" borderId="0" xfId="0" applyNumberFormat="1" applyFont="1" applyFill="1" applyBorder="1" applyAlignment="1" quotePrefix="1">
      <alignment horizontal="center" vertical="center"/>
    </xf>
    <xf numFmtId="37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37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 quotePrefix="1">
      <alignment horizontal="center" vertical="center"/>
    </xf>
    <xf numFmtId="171" fontId="6" fillId="0" borderId="0" xfId="15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1" fontId="7" fillId="0" borderId="0" xfId="15" applyFont="1" applyFill="1" applyBorder="1" applyAlignment="1">
      <alignment vertical="center"/>
    </xf>
    <xf numFmtId="179" fontId="7" fillId="0" borderId="1" xfId="15" applyNumberFormat="1" applyFont="1" applyFill="1" applyBorder="1" applyAlignment="1">
      <alignment vertical="center"/>
    </xf>
    <xf numFmtId="179" fontId="7" fillId="0" borderId="2" xfId="15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9" fontId="6" fillId="0" borderId="0" xfId="0" applyNumberFormat="1" applyFont="1" applyFill="1" applyAlignment="1">
      <alignment vertical="center"/>
    </xf>
    <xf numFmtId="179" fontId="7" fillId="0" borderId="0" xfId="15" applyNumberFormat="1" applyFont="1" applyFill="1" applyBorder="1" applyAlignment="1">
      <alignment vertical="center"/>
    </xf>
    <xf numFmtId="171" fontId="6" fillId="0" borderId="0" xfId="15" applyFont="1" applyFill="1" applyAlignment="1">
      <alignment horizontal="left"/>
    </xf>
    <xf numFmtId="15" fontId="8" fillId="0" borderId="0" xfId="0" applyNumberFormat="1" applyFont="1" applyFill="1" applyAlignment="1" quotePrefix="1">
      <alignment horizontal="center"/>
    </xf>
    <xf numFmtId="38" fontId="7" fillId="0" borderId="0" xfId="0" applyNumberFormat="1" applyFont="1" applyFill="1" applyBorder="1" applyAlignment="1">
      <alignment horizontal="center" vertical="center"/>
    </xf>
    <xf numFmtId="37" fontId="1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7" fontId="6" fillId="0" borderId="0" xfId="0" applyNumberFormat="1" applyFont="1" applyFill="1" applyBorder="1" applyAlignment="1">
      <alignment vertical="center"/>
    </xf>
    <xf numFmtId="9" fontId="6" fillId="0" borderId="0" xfId="21" applyFont="1" applyFill="1" applyAlignment="1">
      <alignment vertical="center"/>
    </xf>
    <xf numFmtId="179" fontId="6" fillId="0" borderId="3" xfId="15" applyNumberFormat="1" applyFont="1" applyFill="1" applyBorder="1" applyAlignment="1">
      <alignment vertical="center"/>
    </xf>
    <xf numFmtId="179" fontId="6" fillId="0" borderId="4" xfId="15" applyNumberFormat="1" applyFont="1" applyFill="1" applyBorder="1" applyAlignment="1">
      <alignment vertical="center"/>
    </xf>
    <xf numFmtId="171" fontId="6" fillId="0" borderId="0" xfId="15" applyNumberFormat="1" applyFont="1" applyFill="1" applyAlignment="1">
      <alignment horizontal="left" vertical="center" indent="2"/>
    </xf>
    <xf numFmtId="179" fontId="6" fillId="0" borderId="0" xfId="15" applyNumberFormat="1" applyFont="1" applyFill="1" applyAlignment="1">
      <alignment horizontal="left" vertical="center" indent="3"/>
    </xf>
    <xf numFmtId="38" fontId="6" fillId="0" borderId="0" xfId="0" applyNumberFormat="1" applyFont="1" applyFill="1" applyAlignment="1">
      <alignment horizontal="centerContinuous" vertical="center"/>
    </xf>
    <xf numFmtId="38" fontId="7" fillId="0" borderId="0" xfId="0" applyNumberFormat="1" applyFont="1" applyFill="1" applyAlignment="1">
      <alignment horizontal="centerContinuous" vertical="center"/>
    </xf>
    <xf numFmtId="38" fontId="8" fillId="0" borderId="0" xfId="0" applyNumberFormat="1" applyFont="1" applyFill="1" applyAlignment="1">
      <alignment horizontal="centerContinuous" vertical="center"/>
    </xf>
    <xf numFmtId="38" fontId="6" fillId="0" borderId="0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horizontal="centerContinuous" vertical="center"/>
    </xf>
    <xf numFmtId="40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38" fontId="6" fillId="0" borderId="0" xfId="0" applyNumberFormat="1" applyFont="1" applyFill="1" applyAlignment="1">
      <alignment/>
    </xf>
    <xf numFmtId="179" fontId="6" fillId="0" borderId="3" xfId="15" applyNumberFormat="1" applyFont="1" applyFill="1" applyBorder="1" applyAlignment="1">
      <alignment/>
    </xf>
    <xf numFmtId="0" fontId="7" fillId="0" borderId="0" xfId="0" applyNumberFormat="1" applyFont="1" applyFill="1" applyAlignment="1">
      <alignment horizontal="center" vertical="center"/>
    </xf>
    <xf numFmtId="179" fontId="14" fillId="0" borderId="0" xfId="15" applyNumberFormat="1" applyFont="1" applyFill="1" applyBorder="1" applyAlignment="1">
      <alignment vertical="center"/>
    </xf>
    <xf numFmtId="179" fontId="6" fillId="0" borderId="1" xfId="15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Continuous"/>
    </xf>
    <xf numFmtId="0" fontId="5" fillId="0" borderId="0" xfId="15" applyNumberFormat="1" applyFont="1" applyFill="1" applyAlignment="1">
      <alignment/>
    </xf>
    <xf numFmtId="0" fontId="6" fillId="0" borderId="0" xfId="15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5" fillId="0" borderId="0" xfId="15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6" fillId="0" borderId="0" xfId="15" applyNumberFormat="1" applyFont="1" applyFill="1" applyAlignment="1">
      <alignment vertical="center"/>
    </xf>
    <xf numFmtId="0" fontId="7" fillId="0" borderId="0" xfId="15" applyNumberFormat="1" applyFont="1" applyFill="1" applyAlignment="1">
      <alignment vertical="center"/>
    </xf>
    <xf numFmtId="0" fontId="7" fillId="0" borderId="0" xfId="15" applyNumberFormat="1" applyFont="1" applyFill="1" applyAlignment="1">
      <alignment vertical="center"/>
    </xf>
    <xf numFmtId="0" fontId="6" fillId="0" borderId="0" xfId="15" applyNumberFormat="1" applyFont="1" applyFill="1" applyBorder="1" applyAlignment="1">
      <alignment vertical="center"/>
    </xf>
    <xf numFmtId="0" fontId="6" fillId="0" borderId="0" xfId="15" applyNumberFormat="1" applyFont="1" applyFill="1" applyAlignment="1">
      <alignment horizontal="left" vertical="center" indent="2"/>
    </xf>
    <xf numFmtId="0" fontId="7" fillId="0" borderId="0" xfId="0" applyNumberFormat="1" applyFont="1" applyFill="1" applyAlignment="1">
      <alignment vertical="center"/>
    </xf>
    <xf numFmtId="0" fontId="7" fillId="0" borderId="0" xfId="15" applyNumberFormat="1" applyFont="1" applyFill="1" applyBorder="1" applyAlignment="1">
      <alignment vertical="center"/>
    </xf>
    <xf numFmtId="171" fontId="6" fillId="0" borderId="0" xfId="15" applyFont="1" applyFill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SheetLayoutView="100" workbookViewId="0" topLeftCell="A1">
      <selection activeCell="B4" sqref="B4"/>
    </sheetView>
  </sheetViews>
  <sheetFormatPr defaultColWidth="9.140625" defaultRowHeight="12.75"/>
  <cols>
    <col min="1" max="1" width="40.7109375" style="44" customWidth="1"/>
    <col min="2" max="2" width="14.7109375" style="25" customWidth="1"/>
    <col min="3" max="3" width="1.7109375" style="26" customWidth="1"/>
    <col min="4" max="4" width="14.7109375" style="25" customWidth="1"/>
    <col min="5" max="5" width="1.7109375" style="26" customWidth="1"/>
    <col min="6" max="6" width="13.7109375" style="25" customWidth="1"/>
    <col min="7" max="7" width="1.7109375" style="26" customWidth="1"/>
    <col min="8" max="8" width="13.7109375" style="25" customWidth="1"/>
    <col min="9" max="16384" width="9.140625" style="44" customWidth="1"/>
  </cols>
  <sheetData>
    <row r="1" spans="1:8" ht="19.5">
      <c r="A1" s="74" t="s">
        <v>33</v>
      </c>
      <c r="G1" s="43"/>
      <c r="H1" s="43"/>
    </row>
    <row r="2" spans="1:8" ht="19.5">
      <c r="A2" s="74" t="s">
        <v>49</v>
      </c>
      <c r="G2" s="43"/>
      <c r="H2" s="43"/>
    </row>
    <row r="3" spans="1:8" ht="19.5">
      <c r="A3" s="74" t="s">
        <v>102</v>
      </c>
      <c r="B3" s="26"/>
      <c r="D3" s="26"/>
      <c r="F3" s="26"/>
      <c r="H3" s="26"/>
    </row>
    <row r="4" spans="1:8" ht="15" customHeight="1">
      <c r="A4" s="74"/>
      <c r="B4" s="26"/>
      <c r="D4" s="26"/>
      <c r="F4" s="44"/>
      <c r="H4" s="11"/>
    </row>
    <row r="5" spans="1:8" s="20" customFormat="1" ht="13.5">
      <c r="A5" s="79"/>
      <c r="B5" s="11" t="s">
        <v>93</v>
      </c>
      <c r="C5" s="13"/>
      <c r="D5" s="11" t="s">
        <v>93</v>
      </c>
      <c r="E5" s="13"/>
      <c r="F5" s="11" t="s">
        <v>66</v>
      </c>
      <c r="G5" s="13"/>
      <c r="H5" s="11" t="s">
        <v>42</v>
      </c>
    </row>
    <row r="6" spans="1:8" s="20" customFormat="1" ht="13.5">
      <c r="A6" s="79"/>
      <c r="B6" s="10" t="s">
        <v>41</v>
      </c>
      <c r="D6" s="10" t="s">
        <v>41</v>
      </c>
      <c r="E6" s="10"/>
      <c r="F6" s="10" t="s">
        <v>104</v>
      </c>
      <c r="H6" s="10" t="str">
        <f>F6</f>
        <v>12 months</v>
      </c>
    </row>
    <row r="7" spans="1:8" s="20" customFormat="1" ht="13.5">
      <c r="A7" s="75"/>
      <c r="B7" s="10" t="s">
        <v>103</v>
      </c>
      <c r="C7" s="12"/>
      <c r="D7" s="10" t="s">
        <v>57</v>
      </c>
      <c r="E7" s="12"/>
      <c r="F7" s="10" t="str">
        <f>B7</f>
        <v>31.01.07</v>
      </c>
      <c r="G7" s="12"/>
      <c r="H7" s="10" t="str">
        <f>D7</f>
        <v>31.01.06</v>
      </c>
    </row>
    <row r="8" spans="1:8" s="20" customFormat="1" ht="13.5">
      <c r="A8" s="76"/>
      <c r="B8" s="12" t="s">
        <v>4</v>
      </c>
      <c r="C8" s="12"/>
      <c r="D8" s="12" t="s">
        <v>4</v>
      </c>
      <c r="E8" s="12"/>
      <c r="F8" s="12" t="s">
        <v>4</v>
      </c>
      <c r="G8" s="12"/>
      <c r="H8" s="12" t="s">
        <v>4</v>
      </c>
    </row>
    <row r="9" spans="1:8" s="20" customFormat="1" ht="13.5">
      <c r="A9" s="76"/>
      <c r="B9" s="27" t="s">
        <v>37</v>
      </c>
      <c r="C9" s="12"/>
      <c r="D9" s="27" t="str">
        <f>H9</f>
        <v>(Audited)</v>
      </c>
      <c r="E9" s="12"/>
      <c r="F9" s="27" t="s">
        <v>37</v>
      </c>
      <c r="G9" s="12"/>
      <c r="H9" s="27" t="s">
        <v>36</v>
      </c>
    </row>
    <row r="10" spans="1:8" s="20" customFormat="1" ht="13.5">
      <c r="A10" s="75"/>
      <c r="B10" s="28"/>
      <c r="C10" s="45"/>
      <c r="D10" s="28"/>
      <c r="E10" s="45"/>
      <c r="F10" s="28"/>
      <c r="G10" s="45"/>
      <c r="H10" s="28"/>
    </row>
    <row r="11" spans="1:8" s="20" customFormat="1" ht="13.5">
      <c r="A11" s="78" t="s">
        <v>10</v>
      </c>
      <c r="B11" s="2">
        <f>F11-77899</f>
        <v>27077</v>
      </c>
      <c r="C11" s="3"/>
      <c r="D11" s="17">
        <f>H11-67460</f>
        <v>23845</v>
      </c>
      <c r="E11" s="3"/>
      <c r="F11" s="2">
        <v>104976</v>
      </c>
      <c r="G11" s="3">
        <v>680</v>
      </c>
      <c r="H11" s="17">
        <v>91305</v>
      </c>
    </row>
    <row r="12" spans="1:8" s="20" customFormat="1" ht="13.5">
      <c r="A12" s="78"/>
      <c r="B12" s="2"/>
      <c r="C12" s="3"/>
      <c r="D12" s="2"/>
      <c r="E12" s="3"/>
      <c r="F12" s="2"/>
      <c r="G12" s="3"/>
      <c r="H12" s="2"/>
    </row>
    <row r="13" spans="1:8" s="20" customFormat="1" ht="13.5">
      <c r="A13" s="78" t="s">
        <v>46</v>
      </c>
      <c r="B13" s="6">
        <f>F13+77782</f>
        <v>-24179</v>
      </c>
      <c r="C13" s="66"/>
      <c r="D13" s="67">
        <f>H13-(-61216)</f>
        <v>-21448</v>
      </c>
      <c r="E13" s="3"/>
      <c r="F13" s="6">
        <v>-101961</v>
      </c>
      <c r="G13" s="3"/>
      <c r="H13" s="67">
        <v>-82664</v>
      </c>
    </row>
    <row r="14" s="20" customFormat="1" ht="13.5">
      <c r="A14" s="78"/>
    </row>
    <row r="15" spans="1:8" s="20" customFormat="1" ht="13.5">
      <c r="A15" s="78" t="s">
        <v>85</v>
      </c>
      <c r="B15" s="2">
        <f>B11+B13</f>
        <v>2898</v>
      </c>
      <c r="C15" s="3"/>
      <c r="D15" s="2">
        <f>D11+D13</f>
        <v>2397</v>
      </c>
      <c r="E15" s="3"/>
      <c r="F15" s="2">
        <f>F11+F13</f>
        <v>3015</v>
      </c>
      <c r="G15" s="3"/>
      <c r="H15" s="2">
        <f>H11+H13</f>
        <v>8641</v>
      </c>
    </row>
    <row r="16" spans="1:8" s="20" customFormat="1" ht="13.5">
      <c r="A16" s="78"/>
      <c r="B16" s="2"/>
      <c r="C16" s="3"/>
      <c r="D16" s="2"/>
      <c r="E16" s="3"/>
      <c r="F16" s="2"/>
      <c r="G16" s="3"/>
      <c r="H16" s="2"/>
    </row>
    <row r="17" spans="1:8" s="20" customFormat="1" ht="13.5">
      <c r="A17" s="78" t="s">
        <v>74</v>
      </c>
      <c r="B17" s="2">
        <f>F17+146</f>
        <v>-735</v>
      </c>
      <c r="C17" s="66"/>
      <c r="D17" s="2">
        <f>H17-608</f>
        <v>192</v>
      </c>
      <c r="E17" s="3"/>
      <c r="F17" s="2">
        <v>-881</v>
      </c>
      <c r="G17" s="3"/>
      <c r="H17" s="2">
        <v>800</v>
      </c>
    </row>
    <row r="18" spans="1:8" s="20" customFormat="1" ht="13.5">
      <c r="A18" s="78"/>
      <c r="B18" s="2"/>
      <c r="C18" s="66"/>
      <c r="D18" s="2"/>
      <c r="E18" s="3"/>
      <c r="F18" s="2"/>
      <c r="G18" s="3"/>
      <c r="H18" s="2"/>
    </row>
    <row r="19" spans="1:8" s="20" customFormat="1" ht="13.5">
      <c r="A19" s="78" t="s">
        <v>82</v>
      </c>
      <c r="B19" s="2">
        <f>F19+698</f>
        <v>-320</v>
      </c>
      <c r="C19" s="66"/>
      <c r="D19" s="17">
        <f>H19+677</f>
        <v>-1211</v>
      </c>
      <c r="E19" s="3"/>
      <c r="F19" s="2">
        <v>-1018</v>
      </c>
      <c r="G19" s="3"/>
      <c r="H19" s="17">
        <v>-1888</v>
      </c>
    </row>
    <row r="20" spans="1:8" s="20" customFormat="1" ht="13.5">
      <c r="A20" s="78"/>
      <c r="B20" s="2"/>
      <c r="C20" s="66"/>
      <c r="D20" s="2"/>
      <c r="E20" s="3"/>
      <c r="F20" s="2"/>
      <c r="G20" s="3"/>
      <c r="H20" s="2"/>
    </row>
    <row r="21" spans="1:8" s="20" customFormat="1" ht="13.5">
      <c r="A21" s="78" t="s">
        <v>48</v>
      </c>
      <c r="B21" s="2">
        <f>F21+4031</f>
        <v>-2074</v>
      </c>
      <c r="C21" s="66"/>
      <c r="D21" s="17">
        <f>H21+4718</f>
        <v>-1749</v>
      </c>
      <c r="E21" s="3"/>
      <c r="F21" s="2">
        <v>-6105</v>
      </c>
      <c r="G21" s="3"/>
      <c r="H21" s="17">
        <f>-6354-113</f>
        <v>-6467</v>
      </c>
    </row>
    <row r="22" spans="1:8" s="20" customFormat="1" ht="13.5">
      <c r="A22" s="78"/>
      <c r="B22" s="2"/>
      <c r="C22" s="66"/>
      <c r="D22" s="2"/>
      <c r="E22" s="3"/>
      <c r="F22" s="2"/>
      <c r="G22" s="3"/>
      <c r="H22" s="2"/>
    </row>
    <row r="23" spans="1:8" s="20" customFormat="1" ht="13.5">
      <c r="A23" s="78" t="s">
        <v>50</v>
      </c>
      <c r="B23" s="2">
        <f>F23+1665</f>
        <v>-834</v>
      </c>
      <c r="C23" s="66"/>
      <c r="D23" s="17">
        <f>H23+412</f>
        <v>-397</v>
      </c>
      <c r="E23" s="3"/>
      <c r="F23" s="2">
        <v>-2499</v>
      </c>
      <c r="G23" s="3"/>
      <c r="H23" s="17">
        <v>-809</v>
      </c>
    </row>
    <row r="24" spans="1:8" s="20" customFormat="1" ht="13.5">
      <c r="A24" s="78"/>
      <c r="B24" s="6"/>
      <c r="C24" s="3"/>
      <c r="D24" s="6"/>
      <c r="E24" s="3"/>
      <c r="F24" s="6"/>
      <c r="G24" s="3"/>
      <c r="H24" s="6"/>
    </row>
    <row r="25" spans="1:8" s="20" customFormat="1" ht="13.5">
      <c r="A25" s="78" t="s">
        <v>61</v>
      </c>
      <c r="B25" s="3">
        <f>SUM(B15:B24)</f>
        <v>-1065</v>
      </c>
      <c r="C25" s="3"/>
      <c r="D25" s="3">
        <f>SUM(D15:D24)</f>
        <v>-768</v>
      </c>
      <c r="E25" s="3"/>
      <c r="F25" s="3">
        <f>SUM(F15:F24)</f>
        <v>-7488</v>
      </c>
      <c r="G25" s="3"/>
      <c r="H25" s="3">
        <f>SUM(H15:H24)</f>
        <v>277</v>
      </c>
    </row>
    <row r="26" spans="1:8" s="20" customFormat="1" ht="13.5">
      <c r="A26" s="78"/>
      <c r="B26" s="2"/>
      <c r="C26" s="3"/>
      <c r="D26" s="2"/>
      <c r="E26" s="3"/>
      <c r="F26" s="2"/>
      <c r="G26" s="3"/>
      <c r="H26" s="2"/>
    </row>
    <row r="27" spans="1:8" s="20" customFormat="1" ht="13.5">
      <c r="A27" s="78" t="s">
        <v>9</v>
      </c>
      <c r="B27" s="67">
        <f>F27-1461</f>
        <v>397</v>
      </c>
      <c r="C27" s="66"/>
      <c r="D27" s="67">
        <f>H27+525</f>
        <v>388</v>
      </c>
      <c r="E27" s="3"/>
      <c r="F27" s="67">
        <v>1858</v>
      </c>
      <c r="G27" s="3"/>
      <c r="H27" s="67">
        <v>-137</v>
      </c>
    </row>
    <row r="28" spans="1:8" s="20" customFormat="1" ht="13.5">
      <c r="A28" s="78"/>
      <c r="B28" s="3"/>
      <c r="C28" s="3"/>
      <c r="D28" s="3"/>
      <c r="E28" s="3"/>
      <c r="F28" s="3"/>
      <c r="G28" s="3"/>
      <c r="H28" s="3"/>
    </row>
    <row r="29" spans="1:8" s="20" customFormat="1" ht="14.25" thickBot="1">
      <c r="A29" s="81" t="s">
        <v>75</v>
      </c>
      <c r="B29" s="9">
        <f>SUM(B25:B27)</f>
        <v>-668</v>
      </c>
      <c r="C29" s="3"/>
      <c r="D29" s="9">
        <f>SUM(D25:D27)</f>
        <v>-380</v>
      </c>
      <c r="E29" s="3"/>
      <c r="F29" s="9">
        <f>SUM(F25:F27)</f>
        <v>-5630</v>
      </c>
      <c r="G29" s="3"/>
      <c r="H29" s="9">
        <f>SUM(H25:H27)</f>
        <v>140</v>
      </c>
    </row>
    <row r="30" spans="1:8" s="20" customFormat="1" ht="14.25" thickTop="1">
      <c r="A30" s="78"/>
      <c r="B30" s="2"/>
      <c r="C30" s="3"/>
      <c r="D30" s="2"/>
      <c r="E30" s="3"/>
      <c r="F30" s="2"/>
      <c r="G30" s="3"/>
      <c r="H30" s="2"/>
    </row>
    <row r="31" spans="1:8" s="20" customFormat="1" ht="13.5">
      <c r="A31" s="78" t="s">
        <v>47</v>
      </c>
      <c r="B31" s="2"/>
      <c r="C31" s="3"/>
      <c r="D31" s="2"/>
      <c r="E31" s="3"/>
      <c r="F31" s="2"/>
      <c r="G31" s="3"/>
      <c r="H31" s="2"/>
    </row>
    <row r="32" spans="1:8" s="20" customFormat="1" ht="14.25" thickBot="1">
      <c r="A32" s="82" t="s">
        <v>77</v>
      </c>
      <c r="B32" s="47">
        <f>B29</f>
        <v>-668</v>
      </c>
      <c r="C32" s="3"/>
      <c r="D32" s="47">
        <f>D29</f>
        <v>-380</v>
      </c>
      <c r="E32" s="3"/>
      <c r="F32" s="47">
        <f>F29</f>
        <v>-5630</v>
      </c>
      <c r="G32" s="3"/>
      <c r="H32" s="47">
        <f>H29</f>
        <v>140</v>
      </c>
    </row>
    <row r="33" spans="1:8" s="20" customFormat="1" ht="14.25" thickTop="1">
      <c r="A33" s="78"/>
      <c r="B33" s="2"/>
      <c r="C33" s="3"/>
      <c r="D33" s="2"/>
      <c r="E33" s="3"/>
      <c r="F33" s="2"/>
      <c r="G33" s="3"/>
      <c r="H33" s="2"/>
    </row>
    <row r="34" spans="1:8" s="20" customFormat="1" ht="13.5">
      <c r="A34" s="78" t="s">
        <v>113</v>
      </c>
      <c r="B34" s="2"/>
      <c r="C34" s="3"/>
      <c r="D34" s="2"/>
      <c r="E34" s="3"/>
      <c r="F34" s="2"/>
      <c r="G34" s="3"/>
      <c r="H34" s="2"/>
    </row>
    <row r="35" spans="1:8" s="20" customFormat="1" ht="13.5">
      <c r="A35" s="78" t="s">
        <v>119</v>
      </c>
      <c r="B35" s="16">
        <f>(+B32*1000*100)/236810000</f>
        <v>-0.28208268231915884</v>
      </c>
      <c r="C35" s="19"/>
      <c r="D35" s="16">
        <f>(+D32*1000*100)/236810000</f>
        <v>-0.1604661965288628</v>
      </c>
      <c r="E35" s="19"/>
      <c r="F35" s="16">
        <f>(+F32*1000*100)/236810000</f>
        <v>-2.3774333854144674</v>
      </c>
      <c r="G35" s="19"/>
      <c r="H35" s="16">
        <f>(+H32*1000*100)/236810000</f>
        <v>0.05911912503694945</v>
      </c>
    </row>
    <row r="36" spans="1:8" s="20" customFormat="1" ht="13.5">
      <c r="A36" s="78"/>
      <c r="B36" s="16"/>
      <c r="C36" s="19"/>
      <c r="D36" s="16"/>
      <c r="E36" s="19"/>
      <c r="G36" s="19"/>
      <c r="H36" s="16"/>
    </row>
    <row r="37" spans="1:8" s="20" customFormat="1" ht="13.5">
      <c r="A37" s="78" t="s">
        <v>112</v>
      </c>
      <c r="B37" s="16"/>
      <c r="C37" s="19"/>
      <c r="D37" s="16"/>
      <c r="E37" s="19"/>
      <c r="F37" s="16"/>
      <c r="G37" s="19"/>
      <c r="H37" s="16"/>
    </row>
    <row r="38" spans="1:8" s="20" customFormat="1" ht="13.5">
      <c r="A38" s="78" t="s">
        <v>120</v>
      </c>
      <c r="B38" s="16" t="s">
        <v>69</v>
      </c>
      <c r="C38" s="19"/>
      <c r="D38" s="16" t="s">
        <v>69</v>
      </c>
      <c r="E38" s="19"/>
      <c r="F38" s="16" t="s">
        <v>69</v>
      </c>
      <c r="G38" s="19"/>
      <c r="H38" s="16" t="s">
        <v>69</v>
      </c>
    </row>
    <row r="39" spans="1:8" s="20" customFormat="1" ht="13.5">
      <c r="A39" s="78"/>
      <c r="B39" s="28"/>
      <c r="C39" s="45"/>
      <c r="D39" s="28"/>
      <c r="E39" s="45"/>
      <c r="F39" s="28"/>
      <c r="G39" s="45"/>
      <c r="H39" s="28"/>
    </row>
    <row r="40" spans="1:8" s="20" customFormat="1" ht="13.5">
      <c r="A40" s="75"/>
      <c r="B40" s="28"/>
      <c r="C40" s="45"/>
      <c r="D40" s="28"/>
      <c r="E40" s="45"/>
      <c r="F40" s="28"/>
      <c r="G40" s="45"/>
      <c r="H40" s="28"/>
    </row>
    <row r="41" spans="1:8" s="20" customFormat="1" ht="13.5">
      <c r="A41" s="75"/>
      <c r="B41" s="28"/>
      <c r="C41" s="45"/>
      <c r="D41" s="28"/>
      <c r="E41" s="45"/>
      <c r="F41" s="28"/>
      <c r="G41" s="45"/>
      <c r="H41" s="28"/>
    </row>
    <row r="42" spans="1:8" s="20" customFormat="1" ht="13.5">
      <c r="A42" s="75"/>
      <c r="B42" s="28"/>
      <c r="C42" s="45"/>
      <c r="D42" s="28"/>
      <c r="E42" s="45"/>
      <c r="F42" s="28"/>
      <c r="G42" s="45"/>
      <c r="H42" s="28"/>
    </row>
    <row r="43" spans="1:8" s="20" customFormat="1" ht="13.5">
      <c r="A43" s="75"/>
      <c r="B43" s="28"/>
      <c r="C43" s="45"/>
      <c r="D43" s="28"/>
      <c r="E43" s="45"/>
      <c r="F43" s="28"/>
      <c r="G43" s="45"/>
      <c r="H43" s="28"/>
    </row>
    <row r="44" spans="1:8" s="20" customFormat="1" ht="13.5">
      <c r="A44" s="75"/>
      <c r="B44" s="28"/>
      <c r="C44" s="45"/>
      <c r="D44" s="28"/>
      <c r="E44" s="45"/>
      <c r="F44" s="28"/>
      <c r="G44" s="45"/>
      <c r="H44" s="28"/>
    </row>
    <row r="45" spans="1:8" s="20" customFormat="1" ht="13.5">
      <c r="A45" s="75"/>
      <c r="B45" s="28"/>
      <c r="C45" s="45"/>
      <c r="D45" s="28"/>
      <c r="E45" s="45"/>
      <c r="F45" s="28"/>
      <c r="G45" s="45"/>
      <c r="H45" s="28"/>
    </row>
    <row r="46" spans="1:8" s="20" customFormat="1" ht="13.5">
      <c r="A46" s="75"/>
      <c r="B46" s="28"/>
      <c r="C46" s="45"/>
      <c r="D46" s="28"/>
      <c r="E46" s="45"/>
      <c r="F46" s="28"/>
      <c r="G46" s="45"/>
      <c r="H46" s="28"/>
    </row>
    <row r="47" spans="2:8" s="20" customFormat="1" ht="13.5">
      <c r="B47" s="28"/>
      <c r="C47" s="45"/>
      <c r="D47" s="28"/>
      <c r="E47" s="45"/>
      <c r="F47" s="28"/>
      <c r="G47" s="45"/>
      <c r="H47" s="28"/>
    </row>
    <row r="48" spans="2:8" s="20" customFormat="1" ht="13.5">
      <c r="B48" s="28"/>
      <c r="C48" s="45"/>
      <c r="D48" s="28"/>
      <c r="E48" s="45"/>
      <c r="F48" s="28"/>
      <c r="G48" s="45"/>
      <c r="H48" s="28"/>
    </row>
    <row r="49" spans="2:8" s="20" customFormat="1" ht="13.5">
      <c r="B49" s="28"/>
      <c r="C49" s="45"/>
      <c r="D49" s="28"/>
      <c r="E49" s="45"/>
      <c r="F49" s="28"/>
      <c r="G49" s="45"/>
      <c r="H49" s="28"/>
    </row>
    <row r="50" spans="2:8" s="20" customFormat="1" ht="13.5">
      <c r="B50" s="28"/>
      <c r="C50" s="45"/>
      <c r="D50" s="28"/>
      <c r="E50" s="45"/>
      <c r="F50" s="28"/>
      <c r="G50" s="45"/>
      <c r="H50" s="28"/>
    </row>
    <row r="51" spans="2:8" s="20" customFormat="1" ht="13.5">
      <c r="B51" s="28"/>
      <c r="C51" s="45"/>
      <c r="D51" s="28"/>
      <c r="E51" s="45"/>
      <c r="F51" s="28"/>
      <c r="G51" s="45"/>
      <c r="H51" s="28"/>
    </row>
    <row r="52" spans="2:8" s="20" customFormat="1" ht="13.5">
      <c r="B52" s="28"/>
      <c r="C52" s="45"/>
      <c r="D52" s="28"/>
      <c r="E52" s="45"/>
      <c r="F52" s="28"/>
      <c r="G52" s="45"/>
      <c r="H52" s="28"/>
    </row>
    <row r="53" spans="2:8" s="20" customFormat="1" ht="13.5">
      <c r="B53" s="46"/>
      <c r="C53" s="45"/>
      <c r="D53" s="28"/>
      <c r="E53" s="45"/>
      <c r="F53" s="46"/>
      <c r="G53" s="45"/>
      <c r="H53" s="28"/>
    </row>
    <row r="54" spans="2:8" s="20" customFormat="1" ht="13.5">
      <c r="B54" s="28"/>
      <c r="C54" s="45"/>
      <c r="D54" s="28"/>
      <c r="E54" s="45"/>
      <c r="F54" s="28"/>
      <c r="G54" s="45"/>
      <c r="H54" s="28"/>
    </row>
    <row r="55" spans="2:8" s="20" customFormat="1" ht="13.5">
      <c r="B55" s="28"/>
      <c r="C55" s="45"/>
      <c r="D55" s="28"/>
      <c r="E55" s="45"/>
      <c r="F55" s="28"/>
      <c r="G55" s="45"/>
      <c r="H55" s="28"/>
    </row>
    <row r="56" spans="2:8" s="20" customFormat="1" ht="13.5">
      <c r="B56" s="28"/>
      <c r="C56" s="45"/>
      <c r="D56" s="28"/>
      <c r="E56" s="45"/>
      <c r="F56" s="28"/>
      <c r="G56" s="45"/>
      <c r="H56" s="28"/>
    </row>
    <row r="57" spans="2:8" s="20" customFormat="1" ht="13.5">
      <c r="B57" s="28"/>
      <c r="C57" s="45"/>
      <c r="D57" s="28"/>
      <c r="E57" s="45"/>
      <c r="F57" s="28"/>
      <c r="G57" s="45"/>
      <c r="H57" s="28"/>
    </row>
    <row r="58" spans="2:8" s="20" customFormat="1" ht="13.5">
      <c r="B58" s="28"/>
      <c r="C58" s="45"/>
      <c r="D58" s="28"/>
      <c r="E58" s="45"/>
      <c r="F58" s="28"/>
      <c r="G58" s="45"/>
      <c r="H58" s="28"/>
    </row>
    <row r="59" spans="2:8" s="20" customFormat="1" ht="13.5">
      <c r="B59" s="28"/>
      <c r="C59" s="45"/>
      <c r="D59" s="28"/>
      <c r="E59" s="45"/>
      <c r="F59" s="28"/>
      <c r="G59" s="45"/>
      <c r="H59" s="28"/>
    </row>
    <row r="60" spans="2:8" s="20" customFormat="1" ht="13.5">
      <c r="B60" s="28"/>
      <c r="C60" s="45"/>
      <c r="D60" s="28"/>
      <c r="E60" s="45"/>
      <c r="F60" s="28"/>
      <c r="G60" s="45"/>
      <c r="H60" s="28"/>
    </row>
    <row r="61" spans="2:8" s="20" customFormat="1" ht="13.5">
      <c r="B61" s="28"/>
      <c r="C61" s="45"/>
      <c r="D61" s="28"/>
      <c r="E61" s="45"/>
      <c r="F61" s="28"/>
      <c r="G61" s="45"/>
      <c r="H61" s="28"/>
    </row>
    <row r="62" spans="1:8" s="20" customFormat="1" ht="13.5">
      <c r="A62" s="24"/>
      <c r="B62" s="28"/>
      <c r="C62" s="45"/>
      <c r="D62" s="28"/>
      <c r="E62" s="45"/>
      <c r="F62" s="28"/>
      <c r="G62" s="45"/>
      <c r="H62" s="28"/>
    </row>
    <row r="63" spans="2:8" s="20" customFormat="1" ht="13.5">
      <c r="B63" s="28"/>
      <c r="C63" s="45"/>
      <c r="D63" s="28"/>
      <c r="E63" s="45"/>
      <c r="F63" s="28"/>
      <c r="G63" s="45"/>
      <c r="H63" s="28"/>
    </row>
  </sheetData>
  <printOptions/>
  <pageMargins left="0.75" right="0.5" top="1" bottom="0.5" header="0.5" footer="0.25"/>
  <pageSetup horizontalDpi="300" verticalDpi="300" orientation="portrait" paperSize="9" scale="85" r:id="rId2"/>
  <headerFooter alignWithMargins="0">
    <oddHeader>&amp;L&amp;"Courier New,Regular"&amp;12&amp;UIntegrated Rubber Corporation Berhad  (852-D)                                  &amp;C                                    &amp;R&amp;"Courier New,Regular"&amp;12Page 1 of 13             &amp;"Arial,Regular"&amp;10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SheetLayoutView="100" workbookViewId="0" topLeftCell="A1">
      <selection activeCell="D20" sqref="D20"/>
    </sheetView>
  </sheetViews>
  <sheetFormatPr defaultColWidth="9.140625" defaultRowHeight="12.75"/>
  <cols>
    <col min="1" max="2" width="4.7109375" style="4" customWidth="1"/>
    <col min="3" max="3" width="55.7109375" style="4" customWidth="1"/>
    <col min="4" max="4" width="15.7109375" style="4" customWidth="1"/>
    <col min="5" max="5" width="3.7109375" style="4" customWidth="1"/>
    <col min="6" max="6" width="15.7109375" style="4" customWidth="1"/>
    <col min="7" max="16384" width="9.140625" style="4" customWidth="1"/>
  </cols>
  <sheetData>
    <row r="1" ht="19.5">
      <c r="A1" s="74" t="s">
        <v>38</v>
      </c>
    </row>
    <row r="2" spans="1:6" ht="19.5">
      <c r="A2" s="74" t="s">
        <v>105</v>
      </c>
      <c r="C2" s="51"/>
      <c r="D2" s="5"/>
      <c r="E2" s="51"/>
      <c r="F2" s="5"/>
    </row>
    <row r="3" spans="1:6" ht="14.25" customHeight="1">
      <c r="A3" s="74"/>
      <c r="C3" s="51"/>
      <c r="D3" s="5"/>
      <c r="E3" s="51"/>
      <c r="F3" s="5"/>
    </row>
    <row r="4" spans="1:6" ht="13.5">
      <c r="A4" s="75"/>
      <c r="C4" s="51"/>
      <c r="D4" s="8" t="s">
        <v>55</v>
      </c>
      <c r="E4" s="52"/>
      <c r="F4" s="8" t="s">
        <v>55</v>
      </c>
    </row>
    <row r="5" spans="1:6" ht="13.5">
      <c r="A5" s="75"/>
      <c r="D5" s="41" t="s">
        <v>103</v>
      </c>
      <c r="E5" s="53"/>
      <c r="F5" s="41" t="s">
        <v>57</v>
      </c>
    </row>
    <row r="6" spans="1:6" ht="13.5">
      <c r="A6" s="76"/>
      <c r="B6" s="54"/>
      <c r="D6" s="42" t="s">
        <v>1</v>
      </c>
      <c r="E6" s="55"/>
      <c r="F6" s="42" t="s">
        <v>1</v>
      </c>
    </row>
    <row r="7" spans="1:6" ht="13.5">
      <c r="A7" s="76"/>
      <c r="B7" s="54"/>
      <c r="D7" s="27" t="s">
        <v>37</v>
      </c>
      <c r="E7" s="55"/>
      <c r="F7" s="27" t="s">
        <v>36</v>
      </c>
    </row>
    <row r="8" spans="1:6" ht="13.5">
      <c r="A8" s="77" t="s">
        <v>118</v>
      </c>
      <c r="B8" s="54"/>
      <c r="D8" s="27"/>
      <c r="E8" s="55"/>
      <c r="F8" s="27"/>
    </row>
    <row r="9" spans="1:6" ht="13.5">
      <c r="A9" s="78" t="s">
        <v>5</v>
      </c>
      <c r="B9" s="18"/>
      <c r="C9" s="18"/>
      <c r="D9" s="2">
        <v>68962</v>
      </c>
      <c r="E9" s="2"/>
      <c r="F9" s="2">
        <v>66081</v>
      </c>
    </row>
    <row r="10" spans="1:6" ht="13.5" hidden="1">
      <c r="A10" s="78" t="s">
        <v>53</v>
      </c>
      <c r="B10" s="18"/>
      <c r="C10" s="18"/>
      <c r="D10" s="2">
        <v>0</v>
      </c>
      <c r="E10" s="2"/>
      <c r="F10" s="2">
        <v>0</v>
      </c>
    </row>
    <row r="11" spans="1:6" ht="13.5">
      <c r="A11" s="78" t="s">
        <v>58</v>
      </c>
      <c r="B11" s="18"/>
      <c r="C11" s="18"/>
      <c r="D11" s="2">
        <v>1245</v>
      </c>
      <c r="E11" s="2"/>
      <c r="F11" s="2">
        <v>1245</v>
      </c>
    </row>
    <row r="12" spans="1:6" ht="13.5" hidden="1">
      <c r="A12" s="78" t="s">
        <v>35</v>
      </c>
      <c r="B12" s="18"/>
      <c r="C12" s="18"/>
      <c r="D12" s="2">
        <v>0</v>
      </c>
      <c r="E12" s="2"/>
      <c r="F12" s="2">
        <v>0</v>
      </c>
    </row>
    <row r="13" spans="1:6" ht="13.5" hidden="1">
      <c r="A13" s="78" t="s">
        <v>43</v>
      </c>
      <c r="B13" s="2"/>
      <c r="C13" s="18"/>
      <c r="D13" s="2">
        <v>0</v>
      </c>
      <c r="E13" s="2"/>
      <c r="F13" s="2">
        <v>0</v>
      </c>
    </row>
    <row r="14" spans="1:6" ht="13.5">
      <c r="A14" s="78" t="s">
        <v>54</v>
      </c>
      <c r="B14" s="2"/>
      <c r="C14" s="18"/>
      <c r="D14" s="6">
        <v>42728</v>
      </c>
      <c r="E14" s="6"/>
      <c r="F14" s="6">
        <v>42728</v>
      </c>
    </row>
    <row r="15" spans="1:6" ht="13.5" hidden="1">
      <c r="A15" s="78" t="s">
        <v>45</v>
      </c>
      <c r="B15" s="2"/>
      <c r="C15" s="18"/>
      <c r="D15" s="6">
        <v>0</v>
      </c>
      <c r="E15" s="2"/>
      <c r="F15" s="6">
        <v>0</v>
      </c>
    </row>
    <row r="16" spans="1:6" ht="13.5">
      <c r="A16" s="79" t="s">
        <v>94</v>
      </c>
      <c r="B16" s="2"/>
      <c r="C16" s="18"/>
      <c r="D16" s="6">
        <f>SUM(D9:D14)</f>
        <v>112935</v>
      </c>
      <c r="E16" s="6"/>
      <c r="F16" s="6">
        <f>SUM(F9:F14)</f>
        <v>110054</v>
      </c>
    </row>
    <row r="17" spans="1:6" ht="13.5">
      <c r="A17" s="78"/>
      <c r="B17" s="2"/>
      <c r="C17" s="18"/>
      <c r="D17" s="2"/>
      <c r="E17" s="2"/>
      <c r="F17" s="2"/>
    </row>
    <row r="18" spans="1:6" ht="13.5">
      <c r="A18" s="78" t="s">
        <v>6</v>
      </c>
      <c r="C18" s="18"/>
      <c r="D18" s="2">
        <v>25040</v>
      </c>
      <c r="E18" s="2"/>
      <c r="F18" s="2">
        <v>15289</v>
      </c>
    </row>
    <row r="19" spans="1:6" ht="13.5">
      <c r="A19" s="78" t="s">
        <v>70</v>
      </c>
      <c r="C19" s="18"/>
      <c r="D19" s="2">
        <v>639</v>
      </c>
      <c r="E19" s="2"/>
      <c r="F19" s="2">
        <v>74</v>
      </c>
    </row>
    <row r="20" spans="1:6" ht="13.5">
      <c r="A20" s="78" t="s">
        <v>7</v>
      </c>
      <c r="C20" s="18"/>
      <c r="D20" s="2">
        <v>20560</v>
      </c>
      <c r="E20" s="2"/>
      <c r="F20" s="2">
        <v>22324</v>
      </c>
    </row>
    <row r="21" spans="1:6" ht="13.5">
      <c r="A21" s="78" t="s">
        <v>34</v>
      </c>
      <c r="C21" s="18"/>
      <c r="D21" s="6">
        <v>6417</v>
      </c>
      <c r="E21" s="2"/>
      <c r="F21" s="6">
        <v>1246</v>
      </c>
    </row>
    <row r="22" spans="1:6" ht="13.5">
      <c r="A22" s="79" t="s">
        <v>95</v>
      </c>
      <c r="B22" s="2"/>
      <c r="C22" s="18"/>
      <c r="D22" s="6">
        <f>SUM(D18:D21)</f>
        <v>52656</v>
      </c>
      <c r="E22" s="48"/>
      <c r="F22" s="6">
        <f>SUM(F18:F21)</f>
        <v>38933</v>
      </c>
    </row>
    <row r="23" spans="1:6" ht="13.5">
      <c r="A23" s="79"/>
      <c r="B23" s="2"/>
      <c r="C23" s="18"/>
      <c r="D23" s="3"/>
      <c r="E23" s="3"/>
      <c r="F23" s="3"/>
    </row>
    <row r="24" spans="1:6" ht="13.5">
      <c r="A24" s="79" t="s">
        <v>96</v>
      </c>
      <c r="B24" s="2"/>
      <c r="C24" s="18"/>
      <c r="D24" s="6">
        <f>D16+D22</f>
        <v>165591</v>
      </c>
      <c r="E24" s="6"/>
      <c r="F24" s="6">
        <f>F16+F22</f>
        <v>148987</v>
      </c>
    </row>
    <row r="25" spans="1:6" ht="13.5">
      <c r="A25" s="79"/>
      <c r="B25" s="2"/>
      <c r="C25" s="18"/>
      <c r="D25" s="3"/>
      <c r="E25" s="2"/>
      <c r="F25" s="3"/>
    </row>
    <row r="26" spans="1:6" ht="13.5">
      <c r="A26" s="79" t="s">
        <v>71</v>
      </c>
      <c r="B26" s="2"/>
      <c r="C26" s="18"/>
      <c r="D26" s="3"/>
      <c r="E26" s="2"/>
      <c r="F26" s="3"/>
    </row>
    <row r="27" spans="1:6" ht="13.5">
      <c r="A27" s="78" t="s">
        <v>3</v>
      </c>
      <c r="B27" s="2"/>
      <c r="C27" s="18"/>
      <c r="D27" s="2">
        <v>118405</v>
      </c>
      <c r="E27" s="2"/>
      <c r="F27" s="2">
        <v>118405</v>
      </c>
    </row>
    <row r="28" spans="1:6" ht="13.5">
      <c r="A28" s="78" t="s">
        <v>27</v>
      </c>
      <c r="B28" s="2"/>
      <c r="C28" s="18"/>
      <c r="D28" s="3">
        <f>'Changes in equity '!D18+'Changes in equity '!F18</f>
        <v>-30624</v>
      </c>
      <c r="E28" s="3"/>
      <c r="F28" s="3">
        <v>-24994</v>
      </c>
    </row>
    <row r="29" spans="1:3" ht="13.5">
      <c r="A29" s="79" t="s">
        <v>72</v>
      </c>
      <c r="B29" s="2"/>
      <c r="C29" s="18"/>
    </row>
    <row r="30" spans="1:6" ht="13.5" hidden="1">
      <c r="A30" s="78" t="s">
        <v>0</v>
      </c>
      <c r="B30" s="2"/>
      <c r="C30" s="18"/>
      <c r="D30" s="2">
        <v>0</v>
      </c>
      <c r="E30" s="2"/>
      <c r="F30" s="3">
        <v>0</v>
      </c>
    </row>
    <row r="31" spans="1:6" ht="13.5">
      <c r="A31" s="79" t="s">
        <v>78</v>
      </c>
      <c r="B31" s="2"/>
      <c r="C31" s="18"/>
      <c r="D31" s="48">
        <f>SUM(D27:D28)</f>
        <v>87781</v>
      </c>
      <c r="E31" s="48"/>
      <c r="F31" s="48">
        <f>SUM(F27:F28)</f>
        <v>93411</v>
      </c>
    </row>
    <row r="32" spans="1:6" ht="13.5">
      <c r="A32" s="79"/>
      <c r="B32" s="2"/>
      <c r="C32" s="18"/>
      <c r="D32" s="3"/>
      <c r="E32" s="2"/>
      <c r="F32" s="3"/>
    </row>
    <row r="33" spans="1:6" ht="13.5">
      <c r="A33" s="80" t="s">
        <v>97</v>
      </c>
      <c r="B33" s="2"/>
      <c r="C33" s="18"/>
      <c r="D33" s="2"/>
      <c r="E33" s="2"/>
      <c r="F33" s="2"/>
    </row>
    <row r="34" spans="1:6" ht="13.5">
      <c r="A34" s="78" t="s">
        <v>2</v>
      </c>
      <c r="B34" s="18"/>
      <c r="C34" s="18"/>
      <c r="D34" s="2">
        <f>18996-944</f>
        <v>18052</v>
      </c>
      <c r="E34" s="2"/>
      <c r="F34" s="2">
        <f>9499-1173</f>
        <v>8326</v>
      </c>
    </row>
    <row r="35" spans="1:6" ht="13.5">
      <c r="A35" s="78" t="s">
        <v>122</v>
      </c>
      <c r="B35" s="18"/>
      <c r="C35" s="18"/>
      <c r="D35" s="2">
        <v>944</v>
      </c>
      <c r="E35" s="2"/>
      <c r="F35" s="2">
        <v>1173</v>
      </c>
    </row>
    <row r="36" spans="1:6" ht="13.5">
      <c r="A36" s="78" t="s">
        <v>44</v>
      </c>
      <c r="B36" s="18"/>
      <c r="C36" s="18"/>
      <c r="D36" s="3">
        <v>3307</v>
      </c>
      <c r="E36" s="3"/>
      <c r="F36" s="3">
        <v>5159</v>
      </c>
    </row>
    <row r="37" spans="1:6" ht="13.5">
      <c r="A37" s="79" t="s">
        <v>98</v>
      </c>
      <c r="B37" s="2"/>
      <c r="C37" s="18"/>
      <c r="D37" s="48">
        <f>SUM(D34:D36)</f>
        <v>22303</v>
      </c>
      <c r="E37" s="48"/>
      <c r="F37" s="48">
        <f>SUM(F34:F36)</f>
        <v>14658</v>
      </c>
    </row>
    <row r="38" spans="1:6" ht="13.5">
      <c r="A38" s="80"/>
      <c r="B38" s="2"/>
      <c r="C38" s="18"/>
      <c r="D38" s="2"/>
      <c r="E38" s="2"/>
      <c r="F38" s="2"/>
    </row>
    <row r="39" spans="1:6" ht="13.5">
      <c r="A39" s="78" t="s">
        <v>8</v>
      </c>
      <c r="C39" s="18"/>
      <c r="D39" s="2">
        <v>14490</v>
      </c>
      <c r="E39" s="2"/>
      <c r="F39" s="2">
        <f>10267</f>
        <v>10267</v>
      </c>
    </row>
    <row r="40" spans="1:6" ht="13.5">
      <c r="A40" s="78" t="s">
        <v>59</v>
      </c>
      <c r="C40" s="18"/>
      <c r="D40" s="2">
        <v>0</v>
      </c>
      <c r="E40" s="2"/>
      <c r="F40" s="2">
        <v>32</v>
      </c>
    </row>
    <row r="41" spans="1:6" ht="13.5">
      <c r="A41" s="78" t="s">
        <v>60</v>
      </c>
      <c r="C41" s="18"/>
      <c r="D41" s="2">
        <f>41016-229</f>
        <v>40787</v>
      </c>
      <c r="E41" s="2"/>
      <c r="F41" s="2">
        <f>30619-229</f>
        <v>30390</v>
      </c>
    </row>
    <row r="42" spans="1:6" ht="13.5">
      <c r="A42" s="78" t="s">
        <v>121</v>
      </c>
      <c r="B42" s="2"/>
      <c r="C42" s="18"/>
      <c r="D42" s="6">
        <v>229</v>
      </c>
      <c r="E42" s="3"/>
      <c r="F42" s="6">
        <v>229</v>
      </c>
    </row>
    <row r="43" spans="1:6" ht="13.5">
      <c r="A43" s="79" t="s">
        <v>99</v>
      </c>
      <c r="B43" s="2"/>
      <c r="C43" s="18"/>
      <c r="D43" s="48">
        <f>SUM(D39:D42)</f>
        <v>55506</v>
      </c>
      <c r="E43" s="2"/>
      <c r="F43" s="48">
        <f>SUM(F39:F42)</f>
        <v>40918</v>
      </c>
    </row>
    <row r="44" spans="1:6" ht="13.5">
      <c r="A44" s="78"/>
      <c r="B44" s="2"/>
      <c r="C44" s="18"/>
      <c r="D44" s="2"/>
      <c r="E44" s="2"/>
      <c r="F44" s="2"/>
    </row>
    <row r="45" spans="1:6" ht="13.5">
      <c r="A45" s="80" t="s">
        <v>100</v>
      </c>
      <c r="B45" s="2"/>
      <c r="C45" s="18"/>
      <c r="D45" s="6">
        <f>D37+D43</f>
        <v>77809</v>
      </c>
      <c r="E45" s="6"/>
      <c r="F45" s="6">
        <f>F37+F43</f>
        <v>55576</v>
      </c>
    </row>
    <row r="46" spans="1:6" ht="13.5">
      <c r="A46" s="78"/>
      <c r="B46" s="2"/>
      <c r="C46" s="18"/>
      <c r="D46" s="2"/>
      <c r="E46" s="2"/>
      <c r="F46" s="2"/>
    </row>
    <row r="47" spans="1:6" ht="13.5">
      <c r="A47" s="80" t="s">
        <v>101</v>
      </c>
      <c r="B47" s="2"/>
      <c r="C47" s="18"/>
      <c r="D47" s="6">
        <f>D31+D45</f>
        <v>165590</v>
      </c>
      <c r="E47" s="6"/>
      <c r="F47" s="6">
        <f>F31+F45</f>
        <v>148987</v>
      </c>
    </row>
    <row r="48" spans="1:6" ht="13.5">
      <c r="A48" s="79"/>
      <c r="B48" s="2"/>
      <c r="C48" s="18"/>
      <c r="D48" s="2"/>
      <c r="E48" s="2"/>
      <c r="F48" s="2"/>
    </row>
    <row r="49" spans="1:3" ht="13.5">
      <c r="A49" s="78" t="s">
        <v>56</v>
      </c>
      <c r="B49" s="18"/>
      <c r="C49" s="18"/>
    </row>
    <row r="50" spans="1:6" ht="13.5">
      <c r="A50" s="78" t="s">
        <v>79</v>
      </c>
      <c r="B50" s="18"/>
      <c r="C50" s="18"/>
      <c r="D50" s="50">
        <f>(+D31*1000*100)/236810000</f>
        <v>37.06811367763186</v>
      </c>
      <c r="E50" s="49"/>
      <c r="F50" s="50">
        <f>(+F31*1000*100)/236810000</f>
        <v>39.44554706304633</v>
      </c>
    </row>
    <row r="51" spans="1:6" ht="13.5">
      <c r="A51" s="78"/>
      <c r="B51" s="18"/>
      <c r="C51" s="18"/>
      <c r="D51" s="7"/>
      <c r="E51" s="2"/>
      <c r="F51" s="7"/>
    </row>
    <row r="52" spans="1:6" ht="13.5">
      <c r="A52" s="78"/>
      <c r="B52" s="18"/>
      <c r="C52" s="18"/>
      <c r="D52" s="7"/>
      <c r="E52" s="2"/>
      <c r="F52" s="7"/>
    </row>
    <row r="53" spans="1:6" ht="13.5">
      <c r="A53" s="78"/>
      <c r="B53" s="18"/>
      <c r="C53" s="18"/>
      <c r="D53" s="7"/>
      <c r="E53" s="2"/>
      <c r="F53" s="7"/>
    </row>
    <row r="54" spans="1:6" ht="13.5">
      <c r="A54" s="78"/>
      <c r="B54" s="18"/>
      <c r="C54" s="18"/>
      <c r="D54" s="7"/>
      <c r="E54" s="2"/>
      <c r="F54" s="7"/>
    </row>
    <row r="55" spans="1:6" ht="13.5">
      <c r="A55" s="78"/>
      <c r="B55" s="18"/>
      <c r="C55" s="18"/>
      <c r="D55" s="7"/>
      <c r="E55" s="2"/>
      <c r="F55" s="7"/>
    </row>
    <row r="56" spans="1:6" ht="13.5">
      <c r="A56" s="78"/>
      <c r="B56" s="18"/>
      <c r="C56" s="18"/>
      <c r="D56" s="7"/>
      <c r="E56" s="2"/>
      <c r="F56" s="7"/>
    </row>
    <row r="57" spans="1:6" ht="13.5">
      <c r="A57" s="78"/>
      <c r="B57" s="18"/>
      <c r="C57" s="18"/>
      <c r="D57" s="7"/>
      <c r="E57" s="2"/>
      <c r="F57" s="7"/>
    </row>
    <row r="58" spans="1:6" ht="13.5">
      <c r="A58" s="78"/>
      <c r="B58" s="18"/>
      <c r="C58" s="18"/>
      <c r="D58" s="7"/>
      <c r="E58" s="2"/>
      <c r="F58" s="7"/>
    </row>
    <row r="59" spans="1:6" ht="13.5">
      <c r="A59" s="78"/>
      <c r="B59" s="18"/>
      <c r="C59" s="18"/>
      <c r="D59" s="7"/>
      <c r="E59" s="2"/>
      <c r="F59" s="7"/>
    </row>
    <row r="69" ht="13.5">
      <c r="D69" s="56"/>
    </row>
  </sheetData>
  <printOptions/>
  <pageMargins left="0.75" right="0.5" top="1" bottom="0.5" header="0.5" footer="0.25"/>
  <pageSetup horizontalDpi="600" verticalDpi="600" orientation="portrait" paperSize="9" scale="90" r:id="rId2"/>
  <headerFooter alignWithMargins="0">
    <oddHeader>&amp;L&amp;"Courier New,Regular"&amp;12&amp;UIntegrated Rubber Corporation Berhad (852-D)                              
&amp;R&amp;"Courier New,Regular"&amp;12Page 2 of 13 &amp;11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workbookViewId="0" topLeftCell="A1">
      <selection activeCell="F16" sqref="F16"/>
    </sheetView>
  </sheetViews>
  <sheetFormatPr defaultColWidth="9.140625" defaultRowHeight="12.75"/>
  <cols>
    <col min="1" max="1" width="34.7109375" style="15" customWidth="1"/>
    <col min="2" max="2" width="14.7109375" style="15" customWidth="1"/>
    <col min="3" max="3" width="3.7109375" style="15" customWidth="1"/>
    <col min="4" max="4" width="13.7109375" style="15" customWidth="1"/>
    <col min="5" max="5" width="3.7109375" style="57" customWidth="1"/>
    <col min="6" max="6" width="13.7109375" style="15" customWidth="1"/>
    <col min="7" max="7" width="3.7109375" style="15" customWidth="1"/>
    <col min="8" max="8" width="12.7109375" style="15" customWidth="1"/>
    <col min="9" max="16384" width="9.140625" style="15" customWidth="1"/>
  </cols>
  <sheetData>
    <row r="1" ht="19.5">
      <c r="A1" s="71" t="s">
        <v>51</v>
      </c>
    </row>
    <row r="2" ht="19.5">
      <c r="A2" s="71" t="s">
        <v>107</v>
      </c>
    </row>
    <row r="3" spans="1:7" ht="13.5">
      <c r="A3" s="72"/>
      <c r="F3" s="58"/>
      <c r="G3" s="58"/>
    </row>
    <row r="4" spans="1:7" ht="13.5">
      <c r="A4" s="72"/>
      <c r="F4" s="58"/>
      <c r="G4" s="58"/>
    </row>
    <row r="5" spans="1:7" ht="13.5">
      <c r="A5" s="72"/>
      <c r="B5" s="70" t="s">
        <v>80</v>
      </c>
      <c r="C5" s="70"/>
      <c r="D5" s="70"/>
      <c r="E5" s="70"/>
      <c r="F5" s="70"/>
      <c r="G5" s="70"/>
    </row>
    <row r="6" spans="1:7" ht="13.5">
      <c r="A6" s="72"/>
      <c r="D6" s="68" t="s">
        <v>64</v>
      </c>
      <c r="E6" s="59"/>
      <c r="F6" s="69" t="s">
        <v>28</v>
      </c>
      <c r="G6" s="59"/>
    </row>
    <row r="7" spans="1:7" ht="13.5">
      <c r="A7" s="72"/>
      <c r="D7" s="59"/>
      <c r="E7" s="59"/>
      <c r="F7" s="59"/>
      <c r="G7" s="59"/>
    </row>
    <row r="8" spans="1:7" ht="13.5">
      <c r="A8" s="72"/>
      <c r="D8" s="61"/>
      <c r="E8" s="62"/>
      <c r="F8" s="61"/>
      <c r="G8" s="61"/>
    </row>
    <row r="9" spans="1:8" ht="13.5">
      <c r="A9" s="72"/>
      <c r="B9" s="60" t="s">
        <v>23</v>
      </c>
      <c r="C9" s="60"/>
      <c r="D9" s="60" t="s">
        <v>22</v>
      </c>
      <c r="E9" s="59"/>
      <c r="F9" s="60" t="s">
        <v>24</v>
      </c>
      <c r="G9" s="60"/>
      <c r="H9" s="60"/>
    </row>
    <row r="10" spans="1:8" ht="13.5">
      <c r="A10" s="72"/>
      <c r="B10" s="60" t="s">
        <v>22</v>
      </c>
      <c r="C10" s="60"/>
      <c r="D10" s="60" t="s">
        <v>27</v>
      </c>
      <c r="E10" s="59"/>
      <c r="F10" s="60" t="s">
        <v>25</v>
      </c>
      <c r="G10" s="60"/>
      <c r="H10" s="60" t="s">
        <v>26</v>
      </c>
    </row>
    <row r="11" spans="1:8" ht="13.5">
      <c r="A11" s="72"/>
      <c r="B11" s="60" t="s">
        <v>4</v>
      </c>
      <c r="C11" s="60"/>
      <c r="D11" s="60" t="s">
        <v>4</v>
      </c>
      <c r="E11" s="59"/>
      <c r="F11" s="60" t="s">
        <v>4</v>
      </c>
      <c r="G11" s="60"/>
      <c r="H11" s="60" t="s">
        <v>4</v>
      </c>
    </row>
    <row r="12" ht="13.5">
      <c r="A12" s="72"/>
    </row>
    <row r="13" spans="1:8" ht="13.5">
      <c r="A13" s="73"/>
      <c r="B13" s="1"/>
      <c r="C13" s="1"/>
      <c r="D13" s="1"/>
      <c r="E13" s="21"/>
      <c r="F13" s="1"/>
      <c r="G13" s="1"/>
      <c r="H13" s="1"/>
    </row>
    <row r="14" spans="1:8" ht="13.5">
      <c r="A14" s="72" t="s">
        <v>63</v>
      </c>
      <c r="B14" s="1">
        <v>118405</v>
      </c>
      <c r="C14" s="1"/>
      <c r="D14" s="1">
        <v>120</v>
      </c>
      <c r="E14" s="21"/>
      <c r="F14" s="1">
        <v>-25114</v>
      </c>
      <c r="G14" s="1"/>
      <c r="H14" s="21">
        <f>SUM(B14:F14)</f>
        <v>93411</v>
      </c>
    </row>
    <row r="15" spans="1:8" ht="13.5">
      <c r="A15" s="72"/>
      <c r="B15" s="1"/>
      <c r="C15" s="1"/>
      <c r="D15" s="1"/>
      <c r="E15" s="21"/>
      <c r="F15" s="1"/>
      <c r="G15" s="1"/>
      <c r="H15" s="1"/>
    </row>
    <row r="16" spans="1:8" ht="13.5">
      <c r="A16" s="72" t="s">
        <v>115</v>
      </c>
      <c r="B16" s="21">
        <v>0</v>
      </c>
      <c r="C16" s="21"/>
      <c r="D16" s="21">
        <v>0</v>
      </c>
      <c r="E16" s="21"/>
      <c r="F16" s="1">
        <f>'Income statement '!F32</f>
        <v>-5630</v>
      </c>
      <c r="G16" s="1"/>
      <c r="H16" s="21">
        <f>SUM(B16:F16)</f>
        <v>-5630</v>
      </c>
    </row>
    <row r="17" spans="1:8" ht="13.5">
      <c r="A17" s="72"/>
      <c r="B17" s="22"/>
      <c r="C17" s="22"/>
      <c r="D17" s="22"/>
      <c r="E17" s="22"/>
      <c r="F17" s="22"/>
      <c r="G17" s="22"/>
      <c r="H17" s="22"/>
    </row>
    <row r="18" spans="1:8" ht="14.25" thickBot="1">
      <c r="A18" s="72" t="s">
        <v>106</v>
      </c>
      <c r="B18" s="14">
        <f>SUM(B14:B16)</f>
        <v>118405</v>
      </c>
      <c r="C18" s="14"/>
      <c r="D18" s="14">
        <f>SUM(D14:D16)</f>
        <v>120</v>
      </c>
      <c r="E18" s="14"/>
      <c r="F18" s="14">
        <f>SUM(F14:F17)</f>
        <v>-30744</v>
      </c>
      <c r="G18" s="14"/>
      <c r="H18" s="14">
        <f>SUM(H14:H17)</f>
        <v>87781</v>
      </c>
    </row>
    <row r="19" spans="1:5" ht="14.25" thickTop="1">
      <c r="A19" s="72"/>
      <c r="D19" s="23"/>
      <c r="E19" s="15"/>
    </row>
    <row r="20" spans="1:8" ht="13.5">
      <c r="A20" s="72"/>
      <c r="B20" s="1"/>
      <c r="C20" s="1"/>
      <c r="D20" s="1"/>
      <c r="E20" s="1"/>
      <c r="F20" s="1"/>
      <c r="G20" s="1"/>
      <c r="H20" s="1"/>
    </row>
    <row r="21" spans="1:8" ht="13.5">
      <c r="A21" s="72"/>
      <c r="B21" s="1"/>
      <c r="C21" s="1"/>
      <c r="D21" s="1"/>
      <c r="E21" s="1"/>
      <c r="F21" s="1"/>
      <c r="G21" s="1"/>
      <c r="H21" s="1"/>
    </row>
    <row r="22" spans="1:8" ht="13.5">
      <c r="A22" s="72"/>
      <c r="D22" s="23"/>
      <c r="E22" s="15"/>
      <c r="F22" s="23"/>
      <c r="G22" s="23"/>
      <c r="H22" s="63"/>
    </row>
    <row r="23" spans="1:8" ht="13.5">
      <c r="A23" s="72" t="s">
        <v>62</v>
      </c>
      <c r="B23" s="1">
        <v>118405</v>
      </c>
      <c r="C23" s="1"/>
      <c r="D23" s="1">
        <v>120</v>
      </c>
      <c r="E23" s="1"/>
      <c r="F23" s="1">
        <v>-21702</v>
      </c>
      <c r="G23" s="1"/>
      <c r="H23" s="21">
        <f>SUM(B23:F23)</f>
        <v>96823</v>
      </c>
    </row>
    <row r="24" spans="1:8" ht="13.5">
      <c r="A24" s="72"/>
      <c r="B24" s="1"/>
      <c r="C24" s="1"/>
      <c r="D24" s="1"/>
      <c r="E24" s="1"/>
      <c r="F24" s="1"/>
      <c r="G24" s="1"/>
      <c r="H24" s="1"/>
    </row>
    <row r="25" spans="1:8" ht="13.5">
      <c r="A25" s="72" t="s">
        <v>116</v>
      </c>
      <c r="B25" s="21">
        <v>0</v>
      </c>
      <c r="C25" s="21"/>
      <c r="D25" s="21">
        <v>0</v>
      </c>
      <c r="E25" s="21"/>
      <c r="F25" s="21">
        <f>'Income statement '!H29</f>
        <v>140</v>
      </c>
      <c r="G25" s="21"/>
      <c r="H25" s="21">
        <f>SUM(B25:F25)</f>
        <v>140</v>
      </c>
    </row>
    <row r="26" spans="1:8" ht="13.5">
      <c r="A26" s="72"/>
      <c r="B26" s="21"/>
      <c r="C26" s="21"/>
      <c r="D26" s="21"/>
      <c r="E26" s="21"/>
      <c r="F26" s="21"/>
      <c r="G26" s="21"/>
      <c r="H26" s="21"/>
    </row>
    <row r="27" spans="1:8" ht="13.5">
      <c r="A27" s="72" t="s">
        <v>81</v>
      </c>
      <c r="B27" s="21">
        <v>0</v>
      </c>
      <c r="C27" s="21"/>
      <c r="D27" s="21">
        <v>0</v>
      </c>
      <c r="E27" s="21"/>
      <c r="F27" s="21">
        <v>-3552</v>
      </c>
      <c r="G27" s="21"/>
      <c r="H27" s="21">
        <f>SUM(B27:F27)</f>
        <v>-3552</v>
      </c>
    </row>
    <row r="28" spans="1:8" ht="13.5">
      <c r="A28" s="72"/>
      <c r="B28" s="21"/>
      <c r="C28" s="21"/>
      <c r="D28" s="21"/>
      <c r="E28" s="21"/>
      <c r="F28" s="21"/>
      <c r="G28" s="21"/>
      <c r="H28" s="21"/>
    </row>
    <row r="29" spans="1:8" ht="14.25" thickBot="1">
      <c r="A29" s="72" t="s">
        <v>108</v>
      </c>
      <c r="B29" s="64">
        <f>SUM(B22:B25)</f>
        <v>118405</v>
      </c>
      <c r="C29" s="64"/>
      <c r="D29" s="64">
        <f>SUM(D22:D25)</f>
        <v>120</v>
      </c>
      <c r="E29" s="64"/>
      <c r="F29" s="64">
        <f>SUM(F22:F27)</f>
        <v>-25114</v>
      </c>
      <c r="G29" s="64"/>
      <c r="H29" s="64">
        <f>SUM(H22:H27)</f>
        <v>93411</v>
      </c>
    </row>
    <row r="30" ht="14.25" thickTop="1">
      <c r="A30" s="72"/>
    </row>
    <row r="31" ht="13.5">
      <c r="A31" s="73"/>
    </row>
    <row r="32" ht="13.5">
      <c r="A32" s="73"/>
    </row>
    <row r="33" ht="13.5">
      <c r="A33" s="73"/>
    </row>
    <row r="34" ht="13.5">
      <c r="A34" s="72"/>
    </row>
    <row r="35" spans="1:8" ht="13.5" hidden="1">
      <c r="A35" s="85" t="s">
        <v>65</v>
      </c>
      <c r="B35" s="85"/>
      <c r="C35" s="85"/>
      <c r="D35" s="85"/>
      <c r="E35" s="85"/>
      <c r="F35" s="85"/>
      <c r="G35" s="85"/>
      <c r="H35" s="85"/>
    </row>
    <row r="36" spans="1:8" ht="13.5" hidden="1">
      <c r="A36" s="85"/>
      <c r="B36" s="85"/>
      <c r="C36" s="85"/>
      <c r="D36" s="85"/>
      <c r="E36" s="85"/>
      <c r="F36" s="85"/>
      <c r="G36" s="85"/>
      <c r="H36" s="85"/>
    </row>
  </sheetData>
  <mergeCells count="1">
    <mergeCell ref="A35:H36"/>
  </mergeCells>
  <printOptions/>
  <pageMargins left="0.75" right="0.5" top="1" bottom="0.5" header="0.5" footer="0.25"/>
  <pageSetup horizontalDpi="600" verticalDpi="600" orientation="portrait" paperSize="9" scale="90" r:id="rId2"/>
  <headerFooter alignWithMargins="0">
    <oddHeader xml:space="preserve">&amp;L&amp;"Courier New,Regular"&amp;12&amp;UIntegrated Rubber Corporation Berhad (852-D)                                                   &amp;R&amp;"Courier New,Regular"&amp;12Page 3 of 13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6"/>
  <sheetViews>
    <sheetView zoomScaleSheetLayoutView="100" workbookViewId="0" topLeftCell="A1">
      <selection activeCell="D16" sqref="D16"/>
    </sheetView>
  </sheetViews>
  <sheetFormatPr defaultColWidth="9.140625" defaultRowHeight="12.75"/>
  <cols>
    <col min="1" max="2" width="3.7109375" style="24" customWidth="1"/>
    <col min="3" max="3" width="60.7109375" style="20" customWidth="1"/>
    <col min="4" max="4" width="14.7109375" style="28" customWidth="1"/>
    <col min="5" max="5" width="3.7109375" style="20" customWidth="1"/>
    <col min="6" max="6" width="14.7109375" style="28" customWidth="1"/>
    <col min="7" max="7" width="2.8515625" style="20" customWidth="1"/>
    <col min="8" max="16384" width="9.140625" style="20" customWidth="1"/>
  </cols>
  <sheetData>
    <row r="1" spans="1:6" s="29" customFormat="1" ht="19.5">
      <c r="A1" s="74" t="s">
        <v>52</v>
      </c>
      <c r="B1" s="79"/>
      <c r="C1" s="83"/>
      <c r="D1" s="30"/>
      <c r="F1" s="30"/>
    </row>
    <row r="2" spans="1:6" s="29" customFormat="1" ht="19.5">
      <c r="A2" s="74" t="s">
        <v>107</v>
      </c>
      <c r="B2" s="79"/>
      <c r="C2" s="83"/>
      <c r="D2" s="30"/>
      <c r="F2" s="30"/>
    </row>
    <row r="3" spans="1:6" s="29" customFormat="1" ht="13.5" customHeight="1">
      <c r="A3" s="74"/>
      <c r="B3" s="79"/>
      <c r="C3" s="83"/>
      <c r="D3" s="30"/>
      <c r="F3" s="30"/>
    </row>
    <row r="4" spans="1:6" s="29" customFormat="1" ht="13.5">
      <c r="A4" s="79"/>
      <c r="B4" s="79"/>
      <c r="C4" s="83"/>
      <c r="D4" s="12" t="s">
        <v>104</v>
      </c>
      <c r="F4" s="12" t="s">
        <v>104</v>
      </c>
    </row>
    <row r="5" spans="1:6" s="29" customFormat="1" ht="13.5">
      <c r="A5" s="79"/>
      <c r="B5" s="79"/>
      <c r="C5" s="83"/>
      <c r="D5" s="12" t="s">
        <v>29</v>
      </c>
      <c r="F5" s="12" t="s">
        <v>29</v>
      </c>
    </row>
    <row r="6" spans="1:6" ht="13.5">
      <c r="A6" s="79"/>
      <c r="B6" s="78"/>
      <c r="C6" s="75"/>
      <c r="D6" s="65" t="s">
        <v>103</v>
      </c>
      <c r="F6" s="31" t="s">
        <v>57</v>
      </c>
    </row>
    <row r="7" spans="1:6" ht="13.5">
      <c r="A7" s="81"/>
      <c r="B7" s="81"/>
      <c r="C7" s="76"/>
      <c r="D7" s="12" t="s">
        <v>4</v>
      </c>
      <c r="F7" s="12" t="s">
        <v>4</v>
      </c>
    </row>
    <row r="8" spans="1:6" ht="13.5">
      <c r="A8" s="81"/>
      <c r="B8" s="81"/>
      <c r="C8" s="76"/>
      <c r="D8" s="12" t="s">
        <v>37</v>
      </c>
      <c r="F8" s="12" t="s">
        <v>36</v>
      </c>
    </row>
    <row r="9" spans="1:3" ht="13.5">
      <c r="A9" s="84" t="s">
        <v>30</v>
      </c>
      <c r="B9" s="81"/>
      <c r="C9" s="76"/>
    </row>
    <row r="10" spans="1:3" ht="13.5">
      <c r="A10" s="84"/>
      <c r="B10" s="81"/>
      <c r="C10" s="76"/>
    </row>
    <row r="11" spans="1:6" ht="13.5">
      <c r="A11" s="78" t="s">
        <v>61</v>
      </c>
      <c r="B11" s="78"/>
      <c r="C11" s="75"/>
      <c r="D11" s="2">
        <f>'Income statement '!F25</f>
        <v>-7488</v>
      </c>
      <c r="F11" s="2">
        <f>'Income statement '!H25</f>
        <v>277</v>
      </c>
    </row>
    <row r="12" spans="1:6" ht="13.5">
      <c r="A12" s="78" t="s">
        <v>19</v>
      </c>
      <c r="B12" s="78"/>
      <c r="C12" s="75"/>
      <c r="D12" s="2"/>
      <c r="F12" s="2"/>
    </row>
    <row r="13" spans="1:6" ht="13.5">
      <c r="A13" s="78"/>
      <c r="B13" s="78" t="s">
        <v>11</v>
      </c>
      <c r="C13" s="75"/>
      <c r="D13" s="3">
        <f>5561+500+278-85-70+76+609</f>
        <v>6869</v>
      </c>
      <c r="F13" s="3">
        <v>5574</v>
      </c>
    </row>
    <row r="14" spans="1:6" ht="13.5">
      <c r="A14" s="78"/>
      <c r="B14" s="78" t="s">
        <v>15</v>
      </c>
      <c r="C14" s="75"/>
      <c r="D14" s="3">
        <v>2305</v>
      </c>
      <c r="F14" s="3">
        <v>809</v>
      </c>
    </row>
    <row r="15" spans="1:6" ht="13.5">
      <c r="A15" s="78"/>
      <c r="B15" s="78" t="s">
        <v>16</v>
      </c>
      <c r="C15" s="75"/>
      <c r="D15" s="3">
        <v>-84</v>
      </c>
      <c r="F15" s="3">
        <v>-34</v>
      </c>
    </row>
    <row r="16" spans="1:6" ht="13.5">
      <c r="A16" s="78"/>
      <c r="B16" s="78" t="s">
        <v>87</v>
      </c>
      <c r="C16" s="75"/>
      <c r="D16" s="6">
        <v>-42</v>
      </c>
      <c r="F16" s="6">
        <v>-42</v>
      </c>
    </row>
    <row r="17" spans="1:6" ht="13.5">
      <c r="A17" s="78" t="s">
        <v>76</v>
      </c>
      <c r="B17" s="78"/>
      <c r="C17" s="75"/>
      <c r="D17" s="2">
        <f>SUM(D11:D16)</f>
        <v>1560</v>
      </c>
      <c r="F17" s="2">
        <f>SUM(F11:F16)</f>
        <v>6584</v>
      </c>
    </row>
    <row r="18" spans="1:3" ht="13.5">
      <c r="A18" s="78" t="s">
        <v>20</v>
      </c>
      <c r="B18" s="78"/>
      <c r="C18" s="75"/>
    </row>
    <row r="19" spans="1:6" ht="13.5">
      <c r="A19" s="78"/>
      <c r="B19" s="78" t="s">
        <v>12</v>
      </c>
      <c r="C19" s="75"/>
      <c r="D19" s="2">
        <f>-9751+1483-597+573</f>
        <v>-8292</v>
      </c>
      <c r="F19" s="2">
        <v>-2839</v>
      </c>
    </row>
    <row r="20" spans="1:6" ht="13.5">
      <c r="A20" s="78"/>
      <c r="B20" s="78" t="s">
        <v>39</v>
      </c>
      <c r="C20" s="75"/>
      <c r="D20" s="6">
        <v>4233</v>
      </c>
      <c r="F20" s="6">
        <v>-790</v>
      </c>
    </row>
    <row r="21" spans="1:6" ht="13.5">
      <c r="A21" s="78" t="s">
        <v>90</v>
      </c>
      <c r="B21" s="78"/>
      <c r="C21" s="75"/>
      <c r="D21" s="2">
        <f>SUM(D17:D20)</f>
        <v>-2499</v>
      </c>
      <c r="F21" s="2">
        <f>SUM(F17:F20)</f>
        <v>2955</v>
      </c>
    </row>
    <row r="22" spans="1:6" ht="13.5">
      <c r="A22" s="78" t="s">
        <v>13</v>
      </c>
      <c r="B22" s="78"/>
      <c r="C22" s="75"/>
      <c r="D22" s="2">
        <v>-1463</v>
      </c>
      <c r="F22" s="2">
        <v>-758</v>
      </c>
    </row>
    <row r="23" spans="1:6" ht="13.5">
      <c r="A23" s="78" t="s">
        <v>117</v>
      </c>
      <c r="B23" s="78"/>
      <c r="C23" s="75"/>
      <c r="D23" s="6">
        <v>-1175</v>
      </c>
      <c r="F23" s="6">
        <v>-1568</v>
      </c>
    </row>
    <row r="24" spans="1:6" ht="13.5">
      <c r="A24" s="79" t="s">
        <v>114</v>
      </c>
      <c r="B24" s="78"/>
      <c r="C24" s="75"/>
      <c r="D24" s="35">
        <f>SUM(D21:D23)</f>
        <v>-5137</v>
      </c>
      <c r="F24" s="35">
        <f>SUM(F21:F23)</f>
        <v>629</v>
      </c>
    </row>
    <row r="25" spans="1:6" ht="13.5">
      <c r="A25" s="78"/>
      <c r="B25" s="78"/>
      <c r="C25" s="75"/>
      <c r="D25" s="2"/>
      <c r="F25" s="2"/>
    </row>
    <row r="26" spans="1:6" ht="13.5">
      <c r="A26" s="79" t="s">
        <v>31</v>
      </c>
      <c r="B26" s="78"/>
      <c r="C26" s="75"/>
      <c r="D26" s="2"/>
      <c r="F26" s="2"/>
    </row>
    <row r="27" spans="1:6" ht="13.5">
      <c r="A27" s="78"/>
      <c r="B27" s="78"/>
      <c r="C27" s="75"/>
      <c r="D27" s="2"/>
      <c r="F27" s="2"/>
    </row>
    <row r="28" spans="1:6" ht="13.5">
      <c r="A28" s="78" t="s">
        <v>18</v>
      </c>
      <c r="B28" s="78"/>
      <c r="C28" s="75"/>
      <c r="D28" s="2">
        <v>-8950</v>
      </c>
      <c r="F28" s="2">
        <v>-26361</v>
      </c>
    </row>
    <row r="29" spans="1:6" ht="13.5">
      <c r="A29" s="78" t="s">
        <v>67</v>
      </c>
      <c r="B29" s="78"/>
      <c r="C29" s="75"/>
      <c r="D29" s="2">
        <v>0</v>
      </c>
      <c r="F29" s="2">
        <v>5</v>
      </c>
    </row>
    <row r="30" spans="1:6" ht="13.5">
      <c r="A30" s="78" t="s">
        <v>17</v>
      </c>
      <c r="B30" s="78"/>
      <c r="C30" s="75"/>
      <c r="D30" s="2">
        <v>79</v>
      </c>
      <c r="F30" s="2">
        <v>305</v>
      </c>
    </row>
    <row r="31" spans="1:6" ht="13.5">
      <c r="A31" s="78" t="s">
        <v>88</v>
      </c>
      <c r="B31" s="78"/>
      <c r="C31" s="75"/>
      <c r="D31" s="2">
        <f>-D16</f>
        <v>42</v>
      </c>
      <c r="F31" s="2">
        <v>42</v>
      </c>
    </row>
    <row r="32" spans="1:6" ht="13.5">
      <c r="A32" s="78" t="s">
        <v>14</v>
      </c>
      <c r="B32" s="78"/>
      <c r="C32" s="75"/>
      <c r="D32" s="3">
        <f>-D15</f>
        <v>84</v>
      </c>
      <c r="E32" s="33"/>
      <c r="F32" s="3">
        <v>34</v>
      </c>
    </row>
    <row r="33" spans="1:6" ht="13.5">
      <c r="A33" s="78" t="s">
        <v>109</v>
      </c>
      <c r="B33" s="78"/>
      <c r="C33" s="75"/>
      <c r="D33" s="6">
        <v>-2</v>
      </c>
      <c r="F33" s="6">
        <v>-3</v>
      </c>
    </row>
    <row r="34" spans="1:6" ht="13.5">
      <c r="A34" s="79" t="s">
        <v>73</v>
      </c>
      <c r="B34" s="78"/>
      <c r="C34" s="75"/>
      <c r="D34" s="35">
        <f>SUM(D28:D33)</f>
        <v>-8747</v>
      </c>
      <c r="F34" s="35">
        <f>SUM(F28:F33)</f>
        <v>-25978</v>
      </c>
    </row>
    <row r="35" spans="1:6" ht="13.5">
      <c r="A35" s="79"/>
      <c r="B35" s="79"/>
      <c r="C35" s="75"/>
      <c r="D35" s="2"/>
      <c r="F35" s="2"/>
    </row>
    <row r="36" spans="1:6" ht="13.5">
      <c r="A36" s="79" t="s">
        <v>32</v>
      </c>
      <c r="B36" s="78"/>
      <c r="C36" s="75"/>
      <c r="D36" s="2"/>
      <c r="F36" s="2"/>
    </row>
    <row r="37" spans="1:6" ht="13.5">
      <c r="A37" s="79"/>
      <c r="B37" s="78"/>
      <c r="C37" s="75"/>
      <c r="D37" s="2"/>
      <c r="F37" s="2"/>
    </row>
    <row r="38" spans="1:6" ht="13.5">
      <c r="A38" s="78" t="s">
        <v>83</v>
      </c>
      <c r="B38" s="78"/>
      <c r="C38" s="75"/>
      <c r="D38" s="2">
        <f>85749+11027</f>
        <v>96776</v>
      </c>
      <c r="F38" s="2">
        <v>79231</v>
      </c>
    </row>
    <row r="39" spans="1:6" ht="13.5">
      <c r="A39" s="78" t="s">
        <v>84</v>
      </c>
      <c r="B39" s="78"/>
      <c r="C39" s="75"/>
      <c r="D39" s="2">
        <f>-76572-81-229</f>
        <v>-76882</v>
      </c>
      <c r="F39" s="3">
        <f>-52595-201</f>
        <v>-52796</v>
      </c>
    </row>
    <row r="40" spans="1:6" ht="13.5">
      <c r="A40" s="78" t="s">
        <v>91</v>
      </c>
      <c r="B40" s="78"/>
      <c r="C40" s="75"/>
      <c r="D40" s="2">
        <v>0</v>
      </c>
      <c r="F40" s="3">
        <v>-3552</v>
      </c>
    </row>
    <row r="41" spans="1:6" ht="13.5">
      <c r="A41" s="78" t="s">
        <v>13</v>
      </c>
      <c r="B41" s="78"/>
      <c r="C41" s="75"/>
      <c r="D41" s="6">
        <f>-41-801</f>
        <v>-842</v>
      </c>
      <c r="F41" s="6">
        <f>-809-F22</f>
        <v>-51</v>
      </c>
    </row>
    <row r="42" spans="1:6" ht="13.5">
      <c r="A42" s="79" t="s">
        <v>86</v>
      </c>
      <c r="B42" s="78"/>
      <c r="C42" s="75"/>
      <c r="D42" s="35">
        <f>SUM(D38:D41)</f>
        <v>19052</v>
      </c>
      <c r="F42" s="35">
        <f>SUM(F38:F41)</f>
        <v>22832</v>
      </c>
    </row>
    <row r="43" spans="1:6" ht="13.5">
      <c r="A43" s="79"/>
      <c r="B43" s="79"/>
      <c r="C43" s="75"/>
      <c r="D43" s="2"/>
      <c r="F43" s="2"/>
    </row>
    <row r="44" spans="1:6" ht="13.5">
      <c r="A44" s="78" t="s">
        <v>89</v>
      </c>
      <c r="B44" s="78"/>
      <c r="C44" s="75"/>
      <c r="D44" s="2">
        <f>D24+D34+D42</f>
        <v>5168</v>
      </c>
      <c r="F44" s="2">
        <f>F24+F34+F42</f>
        <v>-2517</v>
      </c>
    </row>
    <row r="45" spans="1:6" ht="13.5">
      <c r="A45" s="78" t="s">
        <v>110</v>
      </c>
      <c r="B45" s="78"/>
      <c r="C45" s="75"/>
      <c r="D45" s="6">
        <v>1173</v>
      </c>
      <c r="F45" s="6">
        <v>3690</v>
      </c>
    </row>
    <row r="46" spans="1:6" ht="13.5">
      <c r="A46" s="78"/>
      <c r="B46" s="78"/>
      <c r="C46" s="75"/>
      <c r="D46" s="3"/>
      <c r="F46" s="3"/>
    </row>
    <row r="47" spans="1:6" ht="14.25" thickBot="1">
      <c r="A47" s="79" t="s">
        <v>111</v>
      </c>
      <c r="B47" s="78"/>
      <c r="C47" s="75"/>
      <c r="D47" s="36">
        <f>SUM(D44:D45)</f>
        <v>6341</v>
      </c>
      <c r="F47" s="36">
        <f>SUM(F44:F45)</f>
        <v>1173</v>
      </c>
    </row>
    <row r="48" spans="1:6" ht="14.25" thickTop="1">
      <c r="A48" s="84"/>
      <c r="B48" s="84"/>
      <c r="C48" s="77"/>
      <c r="D48" s="2"/>
      <c r="F48" s="2"/>
    </row>
    <row r="49" spans="1:6" ht="13.5">
      <c r="A49" s="84" t="s">
        <v>21</v>
      </c>
      <c r="B49" s="84"/>
      <c r="C49" s="77"/>
      <c r="D49" s="2"/>
      <c r="F49" s="2"/>
    </row>
    <row r="50" spans="1:6" ht="13.5">
      <c r="A50" s="84"/>
      <c r="B50" s="81" t="s">
        <v>68</v>
      </c>
      <c r="C50" s="77"/>
      <c r="D50" s="2">
        <v>680</v>
      </c>
      <c r="F50" s="2">
        <v>589</v>
      </c>
    </row>
    <row r="51" spans="1:6" ht="13.5">
      <c r="A51" s="84"/>
      <c r="B51" s="81" t="s">
        <v>92</v>
      </c>
      <c r="C51" s="77"/>
      <c r="D51" s="6">
        <v>5661</v>
      </c>
      <c r="F51" s="6">
        <v>584</v>
      </c>
    </row>
    <row r="52" spans="1:6" ht="13.5">
      <c r="A52" s="84"/>
      <c r="B52" s="81"/>
      <c r="C52" s="77"/>
      <c r="D52" s="3"/>
      <c r="E52" s="38"/>
      <c r="F52" s="3"/>
    </row>
    <row r="53" spans="1:6" ht="14.25" thickBot="1">
      <c r="A53" s="84"/>
      <c r="B53" s="81"/>
      <c r="C53" s="77"/>
      <c r="D53" s="36">
        <f>SUM(D50:D51)</f>
        <v>6341</v>
      </c>
      <c r="F53" s="36">
        <f>SUM(F50:F51)</f>
        <v>1173</v>
      </c>
    </row>
    <row r="54" spans="1:6" ht="14.25" thickTop="1">
      <c r="A54" s="34"/>
      <c r="B54" s="32"/>
      <c r="C54" s="37"/>
      <c r="D54" s="39"/>
      <c r="E54" s="38"/>
      <c r="F54" s="39"/>
    </row>
    <row r="55" spans="1:3" ht="13.5">
      <c r="A55" s="34"/>
      <c r="B55" s="32"/>
      <c r="C55" s="37"/>
    </row>
    <row r="56" spans="1:3" ht="13.5">
      <c r="A56" s="34"/>
      <c r="B56" s="32"/>
      <c r="C56" s="37"/>
    </row>
    <row r="57" spans="1:3" ht="13.5">
      <c r="A57" s="34"/>
      <c r="B57" s="32"/>
      <c r="C57" s="37"/>
    </row>
    <row r="58" spans="1:6" ht="13.5">
      <c r="A58" s="34"/>
      <c r="B58" s="32"/>
      <c r="C58" s="37"/>
      <c r="D58" s="39"/>
      <c r="F58" s="39"/>
    </row>
    <row r="59" spans="1:6" ht="13.5">
      <c r="A59" s="40" t="s">
        <v>40</v>
      </c>
      <c r="B59" s="32"/>
      <c r="C59" s="37"/>
      <c r="D59" s="39"/>
      <c r="F59" s="39"/>
    </row>
    <row r="60" spans="1:6" ht="13.5">
      <c r="A60" s="40"/>
      <c r="B60" s="32"/>
      <c r="C60" s="37"/>
      <c r="D60" s="39"/>
      <c r="F60" s="39"/>
    </row>
    <row r="76" spans="4:6" ht="13.5">
      <c r="D76" s="39"/>
      <c r="F76" s="39"/>
    </row>
  </sheetData>
  <printOptions/>
  <pageMargins left="0.75" right="0.5" top="1" bottom="0.5" header="0.5" footer="0.25"/>
  <pageSetup horizontalDpi="300" verticalDpi="300" orientation="portrait" paperSize="9" scale="90" r:id="rId2"/>
  <headerFooter alignWithMargins="0">
    <oddHeader xml:space="preserve">&amp;L&amp;"Courier New,Regular"&amp;12&amp;UIntegrated Rubber Corporation Berhad (852-D)                                                   &amp;R&amp;"Courier New,Regular"&amp;12Page 4 of 13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SYChing</cp:lastModifiedBy>
  <cp:lastPrinted>2007-03-27T08:15:52Z</cp:lastPrinted>
  <dcterms:created xsi:type="dcterms:W3CDTF">2001-05-23T03:51:52Z</dcterms:created>
  <dcterms:modified xsi:type="dcterms:W3CDTF">2007-03-27T08:16:20Z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1002593699</vt:i4>
  </property>
  <property fmtid="{D5CDD505-2E9C-101B-9397-08002B2CF9AE}" pid="3" name="_EmailSubject">
    <vt:lpwstr> 3rd Qtr 31/10/05</vt:lpwstr>
  </property>
  <property fmtid="{D5CDD505-2E9C-101B-9397-08002B2CF9AE}" pid="4" name="_AuthorEmail">
    <vt:lpwstr>splee@comfort-rubber.com.my</vt:lpwstr>
  </property>
  <property fmtid="{D5CDD505-2E9C-101B-9397-08002B2CF9AE}" pid="5" name="_AuthorEmailDisplayName">
    <vt:lpwstr>SP Lee</vt:lpwstr>
  </property>
  <property fmtid="{D5CDD505-2E9C-101B-9397-08002B2CF9AE}" pid="6" name="_ReviewingToolsShownOnce">
    <vt:lpwstr/>
  </property>
</Properties>
</file>