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135" activeTab="3"/>
  </bookViews>
  <sheets>
    <sheet name="PL" sheetId="1" r:id="rId1"/>
    <sheet name="BS" sheetId="2" r:id="rId2"/>
    <sheet name="equity 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<sst xmlns="http://schemas.openxmlformats.org/spreadsheetml/2006/main" count="149" uniqueCount="109">
  <si>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</si>
  <si>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</si>
  <si>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</si>
  <si>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</si>
  <si>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</si>
  <si>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</si>
  <si>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</si>
  <si>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</si>
  <si>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</si>
  <si>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</si>
  <si>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</si>
  <si>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</si>
  <si>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</si>
  <si>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</si>
  <si>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</si>
  <si>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>TO DATE</t>
  </si>
  <si>
    <t>PERIOD</t>
  </si>
  <si>
    <t>Profit from operations</t>
  </si>
  <si>
    <t>Profit before taxation</t>
  </si>
  <si>
    <t>AS AT END OF</t>
  </si>
  <si>
    <t>CURRENT QUARTER</t>
  </si>
  <si>
    <t>(UNAUDITED)</t>
  </si>
  <si>
    <t>AS AT PRECEDING</t>
  </si>
  <si>
    <t>(AUDITED)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</si>
  <si>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</si>
  <si>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</si>
  <si>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</si>
  <si>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</si>
  <si>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</si>
  <si>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</si>
  <si>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</si>
  <si>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</si>
  <si>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</si>
  <si>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</si>
  <si>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</si>
  <si>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</si>
  <si>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</si>
  <si>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</si>
  <si>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</si>
  <si>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</si>
  <si>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</si>
  <si>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</si>
  <si>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</si>
  <si>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</si>
  <si>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</si>
  <si>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</si>
  <si>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</si>
  <si>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</si>
  <si>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</si>
  <si>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</si>
  <si>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</si>
  <si>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</si>
  <si>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</si>
  <si>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</si>
  <si>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</si>
  <si>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</si>
  <si>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</si>
  <si>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</si>
  <si>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</si>
  <si>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</si>
  <si>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</si>
  <si>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</si>
  <si>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</si>
  <si>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</si>
  <si>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</si>
  <si>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</si>
  <si>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</si>
  <si>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</si>
  <si>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</si>
  <si>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</si>
  <si>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</si>
  <si>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>CUMULATIVE</t>
  </si>
  <si>
    <t>Others</t>
  </si>
  <si>
    <t xml:space="preserve">Repayment of borrowings </t>
  </si>
  <si>
    <t xml:space="preserve">Proceeds from borrowings </t>
  </si>
  <si>
    <t>At 1.7.2004</t>
  </si>
  <si>
    <t>Treasury shares</t>
  </si>
  <si>
    <t>Deferred tax assets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</si>
  <si>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</si>
  <si>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</si>
  <si>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</si>
  <si>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</si>
  <si>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</si>
  <si>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</si>
  <si>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Purchase of treasury shares</t>
  </si>
  <si>
    <t>EPS - Basic (sen)</t>
  </si>
  <si>
    <t xml:space="preserve">Purchase of property, plant and equipment </t>
  </si>
  <si>
    <t>Net cash from operating activities</t>
  </si>
  <si>
    <t xml:space="preserve">            INDIVIDUAL QUARTER</t>
  </si>
  <si>
    <t xml:space="preserve">           CUMULATIVE QUARTER</t>
  </si>
  <si>
    <t>Deposits with licensed bank</t>
  </si>
  <si>
    <t>Net (decrease) / increase in cash and cash equivalents</t>
  </si>
  <si>
    <t>for the year ended 30th June 2005 )</t>
  </si>
  <si>
    <t>30.6.2005</t>
  </si>
  <si>
    <t>Tax Recoverable</t>
  </si>
  <si>
    <t>At 1.7.2005</t>
  </si>
  <si>
    <t>Annual Financial Report for the year ended 30th June 2005 )</t>
  </si>
  <si>
    <t>Proceeds from disposal</t>
  </si>
  <si>
    <t>Net assets per share (RM)</t>
  </si>
  <si>
    <t>Non-current assets</t>
  </si>
  <si>
    <t>CONDENSED CONSOLIDATED INCOME STATEMENTS FOR THE QUARTER ENDED 30 JUNE 2006</t>
  </si>
  <si>
    <t>30.06.2006</t>
  </si>
  <si>
    <t>30.06.2005</t>
  </si>
  <si>
    <t>At 30.06.2006</t>
  </si>
  <si>
    <t>At 30.06.2005</t>
  </si>
  <si>
    <t>CONDENSED CONSOLIDATED BALANCE SHEETS AS AT 30 JUNE 2006</t>
  </si>
  <si>
    <t>CONDENSED CONSOLIDATED CASH FLOW STATEMENT FOR THE QUARTER ENDED 30 JUNE 2006</t>
  </si>
  <si>
    <t>12 MONTHS</t>
  </si>
  <si>
    <t>Quarterly financial report for fourth financial quarter ended 30 June 2006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</si>
</sst>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.0"/>
    <numFmt numFmtId="177" formatCode="0.0%"/>
    <numFmt numFmtId="178" formatCode="_(* #,##0.000_);_(* \(#,##0.000\);_(* &quot;-&quot;???_);_(@_)"/>
    <numFmt numFmtId="179" formatCode="_(* #,##0.00000_);_(* \(#,##0.00000\);_(* &quot;-&quot;?????_);_(@_)"/>
  </numFmts>
  <fonts count="12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  <font>
      <i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4" fontId="0" fillId="0" borderId="0" xfId="15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4" fontId="0" fillId="0" borderId="0" xfId="15" applyNumberFormat="1" applyFont="1" applyFill="1" applyAlignment="1">
      <alignment/>
    </xf>
    <xf numFmtId="174" fontId="0" fillId="0" borderId="0" xfId="15" applyNumberFormat="1" applyFont="1" applyFill="1" applyAlignment="1">
      <alignment/>
    </xf>
    <xf numFmtId="9" fontId="0" fillId="0" borderId="0" xfId="21" applyFont="1" applyFill="1" applyAlignment="1">
      <alignment/>
    </xf>
    <xf numFmtId="174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74" fontId="0" fillId="0" borderId="1" xfId="15" applyNumberFormat="1" applyFont="1" applyFill="1" applyBorder="1" applyAlignment="1">
      <alignment/>
    </xf>
    <xf numFmtId="177" fontId="8" fillId="0" borderId="0" xfId="21" applyNumberFormat="1" applyFont="1" applyFill="1" applyAlignment="1">
      <alignment/>
    </xf>
    <xf numFmtId="0" fontId="8" fillId="0" borderId="0" xfId="0" applyFont="1" applyFill="1" applyAlignment="1">
      <alignment/>
    </xf>
    <xf numFmtId="9" fontId="8" fillId="0" borderId="0" xfId="21" applyFont="1" applyFill="1" applyAlignment="1">
      <alignment/>
    </xf>
    <xf numFmtId="0" fontId="8" fillId="0" borderId="0" xfId="0" applyFont="1" applyFill="1" applyAlignment="1" quotePrefix="1">
      <alignment/>
    </xf>
    <xf numFmtId="9" fontId="8" fillId="0" borderId="1" xfId="21" applyFont="1" applyFill="1" applyBorder="1" applyAlignment="1">
      <alignment/>
    </xf>
    <xf numFmtId="174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74" fontId="0" fillId="0" borderId="3" xfId="15" applyNumberFormat="1" applyFont="1" applyFill="1" applyBorder="1" applyAlignment="1">
      <alignment/>
    </xf>
    <xf numFmtId="174" fontId="0" fillId="0" borderId="4" xfId="15" applyNumberFormat="1" applyFont="1" applyFill="1" applyBorder="1" applyAlignment="1">
      <alignment/>
    </xf>
    <xf numFmtId="174" fontId="0" fillId="0" borderId="5" xfId="15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4" fontId="0" fillId="0" borderId="6" xfId="15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174" fontId="0" fillId="0" borderId="7" xfId="15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174" fontId="0" fillId="0" borderId="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0" xfId="15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174" fontId="0" fillId="0" borderId="0" xfId="15" applyNumberForma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174" fontId="0" fillId="0" borderId="0" xfId="15" applyNumberFormat="1" applyFill="1" applyAlignment="1">
      <alignment/>
    </xf>
    <xf numFmtId="174" fontId="0" fillId="0" borderId="7" xfId="15" applyNumberFormat="1" applyFill="1" applyBorder="1" applyAlignment="1">
      <alignment/>
    </xf>
    <xf numFmtId="174" fontId="0" fillId="0" borderId="2" xfId="15" applyNumberFormat="1" applyFill="1" applyBorder="1" applyAlignment="1">
      <alignment/>
    </xf>
    <xf numFmtId="172" fontId="0" fillId="0" borderId="0" xfId="15" applyNumberFormat="1" applyFill="1" applyAlignment="1">
      <alignment/>
    </xf>
    <xf numFmtId="174" fontId="0" fillId="0" borderId="0" xfId="15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74" fontId="0" fillId="0" borderId="0" xfId="15" applyNumberFormat="1" applyFont="1" applyFill="1" applyAlignment="1">
      <alignment/>
    </xf>
    <xf numFmtId="0" fontId="0" fillId="0" borderId="0" xfId="0" applyFill="1" applyAlignment="1" quotePrefix="1">
      <alignment/>
    </xf>
    <xf numFmtId="174" fontId="0" fillId="0" borderId="1" xfId="15" applyNumberForma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8" xfId="15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4" fontId="0" fillId="0" borderId="9" xfId="15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workbookViewId="0" topLeftCell="A1">
      <selection activeCell="F35" sqref="F35"/>
    </sheetView>
  </sheetViews>
  <sheetFormatPr defaultColWidth="9.140625" defaultRowHeight="12.75"/>
  <cols>
    <col min="1" max="1" width="25.57421875" style="3" customWidth="1"/>
    <col min="2" max="2" width="5.57421875" style="3" customWidth="1"/>
    <col min="3" max="4" width="16.7109375" style="7" customWidth="1"/>
    <col min="5" max="5" width="6.57421875" style="3" customWidth="1"/>
    <col min="6" max="7" width="16.7109375" style="7" customWidth="1"/>
    <col min="8" max="16384" width="9.140625" style="3" customWidth="1"/>
  </cols>
  <sheetData>
    <row r="1" spans="2:15" ht="12.75">
      <c r="B1" s="4"/>
      <c r="C1" s="5"/>
      <c r="D1" s="5"/>
      <c r="E1" s="6"/>
      <c r="G1" s="5"/>
      <c r="H1" s="4"/>
      <c r="I1" s="4"/>
      <c r="J1" s="4"/>
      <c r="K1" s="4"/>
      <c r="L1" s="4"/>
      <c r="M1" s="4"/>
      <c r="N1" s="4"/>
      <c r="O1" s="4"/>
    </row>
    <row r="2" spans="1:15" ht="19.5">
      <c r="A2" s="8"/>
      <c r="B2" s="8"/>
      <c r="C2" s="9"/>
      <c r="D2" s="10" t="s">
        <v>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>
      <c r="A3" s="11"/>
      <c r="B3" s="11"/>
      <c r="C3" s="12"/>
      <c r="D3" s="13" t="s">
        <v>47</v>
      </c>
      <c r="E3" s="12"/>
      <c r="F3" s="12"/>
      <c r="G3" s="12"/>
      <c r="H3" s="12"/>
      <c r="I3" s="12"/>
      <c r="J3" s="12"/>
      <c r="K3" s="12"/>
      <c r="L3" s="12"/>
      <c r="M3" s="12"/>
      <c r="N3" s="4"/>
      <c r="O3" s="4"/>
    </row>
    <row r="4" spans="1:15" ht="12.75">
      <c r="A4" s="11"/>
      <c r="B4" s="11"/>
      <c r="C4" s="14"/>
      <c r="D4" s="14" t="s">
        <v>64</v>
      </c>
      <c r="E4" s="12"/>
      <c r="F4" s="12"/>
      <c r="G4" s="12"/>
      <c r="H4" s="12"/>
      <c r="I4" s="12"/>
      <c r="J4" s="12"/>
      <c r="K4" s="12"/>
      <c r="L4" s="12"/>
      <c r="M4" s="12"/>
      <c r="N4" s="4"/>
      <c r="O4" s="4"/>
    </row>
    <row r="5" spans="1:15" ht="12.75">
      <c r="A5" s="11"/>
      <c r="B5" s="11"/>
      <c r="C5" s="14"/>
      <c r="D5" s="14"/>
      <c r="E5" s="12"/>
      <c r="F5" s="12"/>
      <c r="G5" s="12"/>
      <c r="H5" s="12"/>
      <c r="I5" s="12"/>
      <c r="J5" s="12"/>
      <c r="K5" s="12"/>
      <c r="L5" s="12"/>
      <c r="M5" s="12"/>
      <c r="N5" s="4"/>
      <c r="O5" s="4"/>
    </row>
    <row r="6" spans="1:15" ht="12.75">
      <c r="A6" s="15" t="s">
        <v>108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4"/>
      <c r="O6" s="4"/>
    </row>
    <row r="7" spans="1:15" ht="12.75">
      <c r="A7" s="11" t="s">
        <v>48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4"/>
      <c r="O7" s="4"/>
    </row>
    <row r="8" spans="1:13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>
      <c r="A9" s="11" t="s">
        <v>100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1"/>
      <c r="B11" s="11"/>
      <c r="C11" s="16" t="s">
        <v>88</v>
      </c>
      <c r="D11" s="11"/>
      <c r="E11" s="11"/>
      <c r="F11" s="16" t="s">
        <v>89</v>
      </c>
      <c r="G11" s="11"/>
      <c r="H11" s="11"/>
      <c r="I11" s="11"/>
      <c r="J11" s="11"/>
      <c r="K11" s="11"/>
      <c r="L11" s="11"/>
      <c r="M11" s="11"/>
    </row>
    <row r="12" spans="1:13" ht="12.75">
      <c r="A12" s="11"/>
      <c r="B12" s="11"/>
      <c r="C12" s="12" t="s">
        <v>9</v>
      </c>
      <c r="D12" s="12" t="s">
        <v>12</v>
      </c>
      <c r="E12" s="11"/>
      <c r="F12" s="12" t="s">
        <v>9</v>
      </c>
      <c r="G12" s="12" t="s">
        <v>12</v>
      </c>
      <c r="H12" s="11"/>
      <c r="I12" s="11"/>
      <c r="J12" s="11"/>
      <c r="K12" s="11"/>
      <c r="L12" s="11"/>
      <c r="M12" s="11"/>
    </row>
    <row r="13" spans="1:13" ht="12.75">
      <c r="A13" s="11"/>
      <c r="B13" s="11"/>
      <c r="C13" s="12" t="s">
        <v>10</v>
      </c>
      <c r="D13" s="12" t="s">
        <v>13</v>
      </c>
      <c r="E13" s="11"/>
      <c r="F13" s="12" t="s">
        <v>10</v>
      </c>
      <c r="G13" s="12" t="s">
        <v>13</v>
      </c>
      <c r="H13" s="11"/>
      <c r="I13" s="11"/>
      <c r="J13" s="11"/>
      <c r="K13" s="11"/>
      <c r="L13" s="11"/>
      <c r="M13" s="11"/>
    </row>
    <row r="14" spans="1:13" ht="12.75">
      <c r="A14" s="11"/>
      <c r="B14" s="11"/>
      <c r="C14" s="12" t="s">
        <v>11</v>
      </c>
      <c r="D14" s="12" t="s">
        <v>14</v>
      </c>
      <c r="E14" s="11"/>
      <c r="F14" s="12" t="s">
        <v>15</v>
      </c>
      <c r="G14" s="12" t="s">
        <v>14</v>
      </c>
      <c r="H14" s="11"/>
      <c r="I14" s="11"/>
      <c r="J14" s="11"/>
      <c r="K14" s="11"/>
      <c r="L14" s="11"/>
      <c r="M14" s="11"/>
    </row>
    <row r="15" spans="1:13" ht="12.75">
      <c r="A15" s="11"/>
      <c r="B15" s="11"/>
      <c r="C15" s="12"/>
      <c r="D15" s="12" t="s">
        <v>11</v>
      </c>
      <c r="E15" s="11"/>
      <c r="F15" s="12"/>
      <c r="G15" s="12" t="s">
        <v>16</v>
      </c>
      <c r="H15" s="11"/>
      <c r="I15" s="11"/>
      <c r="J15" s="11"/>
      <c r="K15" s="11"/>
      <c r="L15" s="11"/>
      <c r="M15" s="11"/>
    </row>
    <row r="16" spans="1:13" ht="12.75">
      <c r="A16" s="11"/>
      <c r="B16" s="11"/>
      <c r="C16" s="12"/>
      <c r="D16" s="12"/>
      <c r="E16" s="11"/>
      <c r="F16" s="12"/>
      <c r="G16" s="17"/>
      <c r="H16" s="11"/>
      <c r="I16" s="11"/>
      <c r="J16" s="11"/>
      <c r="K16" s="11"/>
      <c r="L16" s="11"/>
      <c r="M16" s="11"/>
    </row>
    <row r="17" spans="1:13" ht="12.75">
      <c r="A17" s="11"/>
      <c r="B17" s="11"/>
      <c r="C17" s="18" t="s">
        <v>101</v>
      </c>
      <c r="D17" s="18" t="s">
        <v>102</v>
      </c>
      <c r="E17" s="11"/>
      <c r="F17" s="18" t="str">
        <f>C17</f>
        <v>30.06.2006</v>
      </c>
      <c r="G17" s="18" t="str">
        <f>D17</f>
        <v>30.06.2005</v>
      </c>
      <c r="H17" s="11"/>
      <c r="I17" s="11"/>
      <c r="J17" s="11"/>
      <c r="K17" s="11"/>
      <c r="L17" s="11"/>
      <c r="M17" s="11"/>
    </row>
    <row r="18" spans="1:13" ht="12.75">
      <c r="A18" s="11"/>
      <c r="B18" s="11"/>
      <c r="C18" s="12" t="s">
        <v>24</v>
      </c>
      <c r="D18" s="12" t="s">
        <v>24</v>
      </c>
      <c r="E18" s="11"/>
      <c r="F18" s="12" t="s">
        <v>24</v>
      </c>
      <c r="G18" s="12" t="s">
        <v>24</v>
      </c>
      <c r="H18" s="11"/>
      <c r="I18" s="11"/>
      <c r="J18" s="11"/>
      <c r="K18" s="11"/>
      <c r="L18" s="11"/>
      <c r="M18" s="11"/>
    </row>
    <row r="19" spans="1:13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11" t="s">
        <v>0</v>
      </c>
      <c r="B20" s="11"/>
      <c r="C20" s="19">
        <f>F20-92532</f>
        <v>30455</v>
      </c>
      <c r="D20" s="20">
        <f>G20-119453</f>
        <v>28908</v>
      </c>
      <c r="E20" s="19"/>
      <c r="F20" s="19">
        <f>123644-657</f>
        <v>122987</v>
      </c>
      <c r="G20" s="19">
        <v>148361</v>
      </c>
      <c r="H20" s="11"/>
      <c r="I20" s="11"/>
      <c r="J20" s="11"/>
      <c r="K20" s="11"/>
      <c r="L20" s="11"/>
      <c r="M20" s="11"/>
    </row>
    <row r="21" spans="1:13" ht="12.75">
      <c r="A21" s="11"/>
      <c r="B21" s="11"/>
      <c r="C21" s="19"/>
      <c r="D21" s="20"/>
      <c r="E21" s="19"/>
      <c r="F21" s="19"/>
      <c r="G21" s="19"/>
      <c r="H21" s="11"/>
      <c r="I21" s="11"/>
      <c r="J21" s="11"/>
      <c r="K21" s="11"/>
      <c r="L21" s="11"/>
      <c r="M21" s="11"/>
    </row>
    <row r="22" spans="1:13" ht="12.75">
      <c r="A22" s="11" t="s">
        <v>1</v>
      </c>
      <c r="B22" s="11"/>
      <c r="C22" s="19">
        <f>F22+80781</f>
        <v>-25295.759999999995</v>
      </c>
      <c r="D22" s="20">
        <f>G22+103265</f>
        <v>-25743.690000000002</v>
      </c>
      <c r="E22" s="19"/>
      <c r="F22" s="19">
        <v>-106076.76</v>
      </c>
      <c r="G22" s="19">
        <v>-129008.69</v>
      </c>
      <c r="H22" s="11"/>
      <c r="I22" s="11"/>
      <c r="J22" s="11"/>
      <c r="K22" s="11"/>
      <c r="L22" s="11"/>
      <c r="M22" s="11"/>
    </row>
    <row r="23" spans="1:13" ht="12.75">
      <c r="A23" s="11"/>
      <c r="B23" s="21"/>
      <c r="C23" s="19"/>
      <c r="D23" s="20"/>
      <c r="E23" s="21"/>
      <c r="F23" s="19"/>
      <c r="G23" s="19"/>
      <c r="H23" s="22"/>
      <c r="I23" s="22"/>
      <c r="J23" s="23"/>
      <c r="K23" s="23"/>
      <c r="L23" s="11"/>
      <c r="M23" s="11"/>
    </row>
    <row r="24" spans="1:13" ht="12.75">
      <c r="A24" s="11" t="s">
        <v>2</v>
      </c>
      <c r="B24" s="11"/>
      <c r="C24" s="19">
        <f>F24-1078</f>
        <v>685</v>
      </c>
      <c r="D24" s="20">
        <f>G24-690</f>
        <v>363.5</v>
      </c>
      <c r="E24" s="19"/>
      <c r="F24" s="19">
        <v>1763</v>
      </c>
      <c r="G24" s="19">
        <v>1053.5</v>
      </c>
      <c r="H24" s="23"/>
      <c r="I24" s="22"/>
      <c r="J24" s="11"/>
      <c r="K24" s="11"/>
      <c r="L24" s="11"/>
      <c r="M24" s="11"/>
    </row>
    <row r="25" spans="1:13" ht="12.75">
      <c r="A25" s="11"/>
      <c r="B25" s="11"/>
      <c r="C25" s="24"/>
      <c r="D25" s="24"/>
      <c r="E25" s="24"/>
      <c r="F25" s="24"/>
      <c r="G25" s="24"/>
      <c r="H25" s="11"/>
      <c r="I25" s="23"/>
      <c r="J25" s="11"/>
      <c r="K25" s="11"/>
      <c r="L25" s="11"/>
      <c r="M25" s="11"/>
    </row>
    <row r="26" spans="1:13" ht="12.75">
      <c r="A26" s="11" t="s">
        <v>17</v>
      </c>
      <c r="B26" s="11"/>
      <c r="C26" s="19">
        <f>C20+C22+C24</f>
        <v>5844.240000000005</v>
      </c>
      <c r="D26" s="19">
        <f>D20+D22+D24</f>
        <v>3527.8099999999977</v>
      </c>
      <c r="E26" s="19"/>
      <c r="F26" s="19">
        <f>F20+F22+F24</f>
        <v>18673.240000000005</v>
      </c>
      <c r="G26" s="19">
        <f>G20+G22+G24</f>
        <v>20405.809999999998</v>
      </c>
      <c r="H26" s="11"/>
      <c r="I26" s="11"/>
      <c r="J26" s="11"/>
      <c r="K26" s="11"/>
      <c r="L26" s="11"/>
      <c r="M26" s="11"/>
    </row>
    <row r="27" spans="1:13" ht="12.75">
      <c r="A27" s="11"/>
      <c r="B27" s="11"/>
      <c r="C27" s="25"/>
      <c r="D27" s="25"/>
      <c r="E27" s="25"/>
      <c r="F27" s="25"/>
      <c r="G27" s="25"/>
      <c r="H27" s="26"/>
      <c r="I27" s="11"/>
      <c r="J27" s="11"/>
      <c r="K27" s="11"/>
      <c r="L27" s="11"/>
      <c r="M27" s="11"/>
    </row>
    <row r="28" spans="1:13" ht="12.75">
      <c r="A28" s="11" t="s">
        <v>3</v>
      </c>
      <c r="B28" s="11"/>
      <c r="C28" s="19">
        <f>F28+4828</f>
        <v>-1768.5</v>
      </c>
      <c r="D28" s="19">
        <f>G28+4822</f>
        <v>-1433</v>
      </c>
      <c r="E28" s="19"/>
      <c r="F28" s="19">
        <v>-6596.5</v>
      </c>
      <c r="G28" s="20">
        <v>-6255</v>
      </c>
      <c r="H28" s="11"/>
      <c r="I28" s="11"/>
      <c r="J28" s="11"/>
      <c r="K28" s="11"/>
      <c r="L28" s="11"/>
      <c r="M28" s="11"/>
    </row>
    <row r="29" spans="1:13" ht="12.75">
      <c r="A29" s="11"/>
      <c r="B29" s="11"/>
      <c r="C29" s="24"/>
      <c r="D29" s="24"/>
      <c r="E29" s="24"/>
      <c r="F29" s="24"/>
      <c r="G29" s="24"/>
      <c r="H29" s="11"/>
      <c r="I29" s="11"/>
      <c r="J29" s="11"/>
      <c r="K29" s="11"/>
      <c r="L29" s="11"/>
      <c r="M29" s="11"/>
    </row>
    <row r="30" spans="1:13" ht="12.75">
      <c r="A30" s="11" t="s">
        <v>18</v>
      </c>
      <c r="B30" s="11"/>
      <c r="C30" s="19">
        <f>C26+C28</f>
        <v>4075.7400000000052</v>
      </c>
      <c r="D30" s="19">
        <f>D26+D28</f>
        <v>2094.8099999999977</v>
      </c>
      <c r="E30" s="19"/>
      <c r="F30" s="19">
        <f>F26+F28</f>
        <v>12076.740000000005</v>
      </c>
      <c r="G30" s="19">
        <f>G26+G28</f>
        <v>14150.809999999998</v>
      </c>
      <c r="H30" s="11"/>
      <c r="I30" s="11"/>
      <c r="J30" s="11"/>
      <c r="K30" s="11"/>
      <c r="L30" s="11"/>
      <c r="M30" s="11"/>
    </row>
    <row r="31" spans="1:13" ht="12.75">
      <c r="A31" s="11"/>
      <c r="B31" s="11"/>
      <c r="C31" s="27"/>
      <c r="D31" s="27"/>
      <c r="E31" s="27"/>
      <c r="F31" s="27"/>
      <c r="G31" s="27"/>
      <c r="H31" s="11"/>
      <c r="I31" s="11"/>
      <c r="J31" s="11"/>
      <c r="K31" s="11"/>
      <c r="L31" s="11"/>
      <c r="M31" s="11"/>
    </row>
    <row r="32" spans="1:13" ht="12.75">
      <c r="A32" s="11" t="s">
        <v>4</v>
      </c>
      <c r="B32" s="21"/>
      <c r="C32" s="19">
        <f>F32+2240</f>
        <v>-1910</v>
      </c>
      <c r="D32" s="19">
        <f>G32+3679</f>
        <v>-318</v>
      </c>
      <c r="E32" s="19"/>
      <c r="F32" s="19">
        <v>-4150</v>
      </c>
      <c r="G32" s="20">
        <v>-3997</v>
      </c>
      <c r="H32" s="11"/>
      <c r="I32" s="11"/>
      <c r="J32" s="11"/>
      <c r="K32" s="11"/>
      <c r="L32" s="11"/>
      <c r="M32" s="11"/>
    </row>
    <row r="33" spans="1:13" ht="12.75">
      <c r="A33" s="28"/>
      <c r="B33" s="11"/>
      <c r="C33" s="29"/>
      <c r="D33" s="29"/>
      <c r="E33" s="29"/>
      <c r="F33" s="29"/>
      <c r="G33" s="29"/>
      <c r="H33" s="11"/>
      <c r="I33" s="11"/>
      <c r="J33" s="11"/>
      <c r="K33" s="11"/>
      <c r="L33" s="11"/>
      <c r="M33" s="11"/>
    </row>
    <row r="34" spans="1:13" ht="12.75">
      <c r="A34" s="11" t="s">
        <v>5</v>
      </c>
      <c r="B34" s="11"/>
      <c r="C34" s="19">
        <f>C30+C32</f>
        <v>2165.7400000000052</v>
      </c>
      <c r="D34" s="19">
        <f>D30+D32</f>
        <v>1776.8099999999977</v>
      </c>
      <c r="E34" s="19"/>
      <c r="F34" s="19">
        <f>F30+F32</f>
        <v>7926.740000000005</v>
      </c>
      <c r="G34" s="19">
        <f>G30+G32</f>
        <v>10153.809999999998</v>
      </c>
      <c r="H34" s="11"/>
      <c r="I34" s="11"/>
      <c r="J34" s="11"/>
      <c r="K34" s="11"/>
      <c r="L34" s="11"/>
      <c r="M34" s="11"/>
    </row>
    <row r="35" spans="1:13" ht="12.75">
      <c r="A35" s="11"/>
      <c r="B35" s="11"/>
      <c r="C35" s="21"/>
      <c r="D35" s="21"/>
      <c r="E35" s="21"/>
      <c r="F35" s="21"/>
      <c r="G35" s="21"/>
      <c r="H35" s="11"/>
      <c r="I35" s="11"/>
      <c r="J35" s="11"/>
      <c r="K35" s="11"/>
      <c r="L35" s="11"/>
      <c r="M35" s="11"/>
    </row>
    <row r="36" spans="1:13" ht="12.75">
      <c r="A36" s="11" t="s">
        <v>6</v>
      </c>
      <c r="B36" s="11"/>
      <c r="C36" s="19">
        <v>0</v>
      </c>
      <c r="D36" s="19">
        <v>0</v>
      </c>
      <c r="E36" s="19"/>
      <c r="F36" s="19">
        <v>0</v>
      </c>
      <c r="G36" s="19">
        <v>0</v>
      </c>
      <c r="H36" s="11"/>
      <c r="I36" s="11"/>
      <c r="J36" s="11"/>
      <c r="K36" s="11"/>
      <c r="L36" s="11"/>
      <c r="M36" s="11"/>
    </row>
    <row r="37" spans="1:13" ht="12.75">
      <c r="A37" s="11"/>
      <c r="B37" s="11"/>
      <c r="C37" s="24"/>
      <c r="D37" s="24"/>
      <c r="E37" s="24"/>
      <c r="F37" s="24"/>
      <c r="G37" s="24"/>
      <c r="H37" s="11"/>
      <c r="I37" s="11"/>
      <c r="J37" s="11"/>
      <c r="K37" s="11"/>
      <c r="L37" s="11"/>
      <c r="M37" s="11"/>
    </row>
    <row r="38" spans="1:13" ht="12.75">
      <c r="A38" s="11" t="s">
        <v>7</v>
      </c>
      <c r="B38" s="11"/>
      <c r="C38" s="19"/>
      <c r="D38" s="19"/>
      <c r="E38" s="19"/>
      <c r="F38" s="19"/>
      <c r="G38" s="19"/>
      <c r="H38" s="11"/>
      <c r="I38" s="11"/>
      <c r="J38" s="11"/>
      <c r="K38" s="11"/>
      <c r="L38" s="11"/>
      <c r="M38" s="11"/>
    </row>
    <row r="39" spans="1:13" ht="13.5" thickBot="1">
      <c r="A39" s="11" t="s">
        <v>8</v>
      </c>
      <c r="B39" s="11"/>
      <c r="C39" s="30">
        <f>C34+C36</f>
        <v>2165.7400000000052</v>
      </c>
      <c r="D39" s="30">
        <f>D34+D36</f>
        <v>1776.8099999999977</v>
      </c>
      <c r="E39" s="30"/>
      <c r="F39" s="30">
        <f>F34+F36</f>
        <v>7926.740000000005</v>
      </c>
      <c r="G39" s="30">
        <f>G34+G36</f>
        <v>10153.809999999998</v>
      </c>
      <c r="H39" s="11"/>
      <c r="I39" s="11"/>
      <c r="J39" s="11"/>
      <c r="K39" s="11"/>
      <c r="L39" s="11"/>
      <c r="M39" s="11"/>
    </row>
    <row r="40" spans="1:13" ht="13.5" thickTop="1">
      <c r="A40" s="11"/>
      <c r="B40" s="11"/>
      <c r="C40" s="19"/>
      <c r="D40" s="19"/>
      <c r="E40" s="19"/>
      <c r="F40" s="19"/>
      <c r="G40" s="19"/>
      <c r="H40" s="11"/>
      <c r="I40" s="11"/>
      <c r="J40" s="11"/>
      <c r="K40" s="11"/>
      <c r="L40" s="11"/>
      <c r="M40" s="11"/>
    </row>
    <row r="41" spans="1:13" ht="12.75">
      <c r="A41" s="11"/>
      <c r="B41" s="11"/>
      <c r="C41" s="19"/>
      <c r="D41" s="19"/>
      <c r="E41" s="19"/>
      <c r="F41" s="19"/>
      <c r="G41" s="19"/>
      <c r="H41" s="11"/>
      <c r="I41" s="11"/>
      <c r="J41" s="11"/>
      <c r="K41" s="11"/>
      <c r="L41" s="11"/>
      <c r="M41" s="11"/>
    </row>
    <row r="42" spans="1:13" ht="12.75">
      <c r="A42" s="11" t="s">
        <v>85</v>
      </c>
      <c r="B42" s="11"/>
      <c r="C42" s="31">
        <f>C39/202489.267*100</f>
        <v>1.0695579237787478</v>
      </c>
      <c r="D42" s="31">
        <f>D39/205098.15*100</f>
        <v>0.8663218073883152</v>
      </c>
      <c r="E42" s="19"/>
      <c r="F42" s="31">
        <f>F39/202489.267*100</f>
        <v>3.91464699212922</v>
      </c>
      <c r="G42" s="31">
        <v>4.95</v>
      </c>
      <c r="H42" s="11"/>
      <c r="I42" s="11"/>
      <c r="J42" s="11"/>
      <c r="K42" s="11"/>
      <c r="L42" s="11"/>
      <c r="M42" s="11"/>
    </row>
    <row r="43" spans="1:13" ht="12.75">
      <c r="A43" s="11"/>
      <c r="B43" s="11"/>
      <c r="C43" s="19"/>
      <c r="D43" s="19"/>
      <c r="E43" s="19"/>
      <c r="F43" s="19"/>
      <c r="G43" s="19"/>
      <c r="H43" s="11"/>
      <c r="I43" s="11"/>
      <c r="J43" s="11"/>
      <c r="K43" s="11"/>
      <c r="L43" s="11"/>
      <c r="M43" s="11"/>
    </row>
    <row r="44" spans="1:13" ht="12.75">
      <c r="A44" s="11"/>
      <c r="B44" s="11"/>
      <c r="C44" s="19"/>
      <c r="D44" s="19"/>
      <c r="E44" s="19"/>
      <c r="F44" s="19"/>
      <c r="G44" s="19"/>
      <c r="H44" s="11"/>
      <c r="I44" s="11"/>
      <c r="J44" s="11"/>
      <c r="K44" s="11"/>
      <c r="L44" s="11"/>
      <c r="M44" s="11"/>
    </row>
    <row r="45" spans="1:13" ht="12.75">
      <c r="A45" s="11"/>
      <c r="B45" s="11"/>
      <c r="C45" s="19"/>
      <c r="D45" s="19"/>
      <c r="E45" s="19"/>
      <c r="F45" s="19"/>
      <c r="G45" s="19"/>
      <c r="H45" s="11"/>
      <c r="I45" s="11"/>
      <c r="J45" s="11"/>
      <c r="K45" s="11"/>
      <c r="L45" s="11"/>
      <c r="M45" s="11"/>
    </row>
    <row r="46" spans="1:13" ht="12.75">
      <c r="A46" s="11"/>
      <c r="B46" s="11"/>
      <c r="C46" s="19"/>
      <c r="D46" s="19"/>
      <c r="E46" s="19"/>
      <c r="F46" s="19"/>
      <c r="G46" s="19"/>
      <c r="H46" s="11"/>
      <c r="I46" s="11"/>
      <c r="J46" s="11"/>
      <c r="K46" s="11"/>
      <c r="L46" s="11"/>
      <c r="M46" s="11"/>
    </row>
    <row r="47" spans="1:13" ht="12.75">
      <c r="A47" s="11" t="s">
        <v>44</v>
      </c>
      <c r="B47" s="11"/>
      <c r="C47" s="19"/>
      <c r="D47" s="19"/>
      <c r="E47" s="19"/>
      <c r="F47" s="19"/>
      <c r="G47" s="19"/>
      <c r="H47" s="11"/>
      <c r="I47" s="11"/>
      <c r="J47" s="11"/>
      <c r="K47" s="11"/>
      <c r="L47" s="11"/>
      <c r="M47" s="11"/>
    </row>
    <row r="48" spans="1:13" ht="12.75">
      <c r="A48" s="11" t="s">
        <v>92</v>
      </c>
      <c r="B48" s="11"/>
      <c r="C48" s="19"/>
      <c r="D48" s="19"/>
      <c r="E48" s="19"/>
      <c r="F48" s="19"/>
      <c r="G48" s="19"/>
      <c r="H48" s="11"/>
      <c r="I48" s="11"/>
      <c r="J48" s="11"/>
      <c r="K48" s="11"/>
      <c r="L48" s="11"/>
      <c r="M48" s="11"/>
    </row>
    <row r="49" spans="1:13" ht="12.75">
      <c r="A49" s="11"/>
      <c r="B49" s="11"/>
      <c r="C49" s="19"/>
      <c r="D49" s="19"/>
      <c r="E49" s="19"/>
      <c r="F49" s="19"/>
      <c r="G49" s="19"/>
      <c r="H49" s="11"/>
      <c r="I49" s="11"/>
      <c r="J49" s="11"/>
      <c r="K49" s="11"/>
      <c r="L49" s="11"/>
      <c r="M49" s="11"/>
    </row>
    <row r="50" spans="1:13" ht="12.75">
      <c r="A50" s="11"/>
      <c r="B50" s="11"/>
      <c r="C50" s="19"/>
      <c r="D50" s="19"/>
      <c r="E50" s="19"/>
      <c r="F50" s="19"/>
      <c r="G50" s="19"/>
      <c r="H50" s="11"/>
      <c r="I50" s="11"/>
      <c r="J50" s="11"/>
      <c r="K50" s="11"/>
      <c r="L50" s="11"/>
      <c r="M50" s="11"/>
    </row>
    <row r="51" spans="1:13" ht="12.75">
      <c r="A51" s="11"/>
      <c r="B51" s="11"/>
      <c r="C51" s="19"/>
      <c r="D51" s="19"/>
      <c r="E51" s="19"/>
      <c r="F51" s="19"/>
      <c r="G51" s="19"/>
      <c r="H51" s="11"/>
      <c r="I51" s="11"/>
      <c r="J51" s="11"/>
      <c r="K51" s="11"/>
      <c r="L51" s="11"/>
      <c r="M51" s="11"/>
    </row>
    <row r="52" spans="1:13" ht="12.75">
      <c r="A52" s="11"/>
      <c r="B52" s="11"/>
      <c r="C52" s="19"/>
      <c r="D52" s="19"/>
      <c r="E52" s="19"/>
      <c r="F52" s="19"/>
      <c r="G52" s="19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9"/>
      <c r="D53" s="19"/>
      <c r="E53" s="19"/>
      <c r="F53" s="19"/>
      <c r="G53" s="19"/>
      <c r="H53" s="11"/>
      <c r="I53" s="11"/>
      <c r="J53" s="11"/>
      <c r="K53" s="11"/>
      <c r="L53" s="11"/>
      <c r="M53" s="11"/>
    </row>
    <row r="54" spans="1:13" ht="12.75">
      <c r="A54" s="11"/>
      <c r="B54" s="11"/>
      <c r="C54" s="19"/>
      <c r="D54" s="19"/>
      <c r="E54" s="19"/>
      <c r="F54" s="19"/>
      <c r="G54" s="19"/>
      <c r="H54" s="11"/>
      <c r="I54" s="11"/>
      <c r="J54" s="11"/>
      <c r="K54" s="11"/>
      <c r="L54" s="11"/>
      <c r="M54" s="11"/>
    </row>
    <row r="55" spans="1:13" ht="12.75">
      <c r="A55" s="11"/>
      <c r="B55" s="11"/>
      <c r="C55" s="19"/>
      <c r="D55" s="19"/>
      <c r="E55" s="19"/>
      <c r="F55" s="19"/>
      <c r="G55" s="19"/>
      <c r="H55" s="11"/>
      <c r="I55" s="11"/>
      <c r="J55" s="11"/>
      <c r="K55" s="11"/>
      <c r="L55" s="11"/>
      <c r="M55" s="11"/>
    </row>
    <row r="56" spans="1:1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3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1:13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1:13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3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1:13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1:13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3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1:13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1:13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13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1:13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1:13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1:13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1:13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3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1:13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3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1:13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3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1:13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1:13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1:13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1:13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1:13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1:13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1:13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3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1:13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1:13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1:13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1:13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1:13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1:13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1:13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1:13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1:13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1:13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1:13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1:13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1:13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1:13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1:13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1:13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1:13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1:13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1:13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1:13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1:13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1:13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1:13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1:13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1:13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1:13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1:13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1:13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1:13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1:13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1:13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1:13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1:13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1:13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1:13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1:13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1:13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1:13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1:13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1:13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1:13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1:13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1:13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1:13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1:13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1:13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1:13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1:13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1:13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1:13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1:13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1:13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1:13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1:13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1:13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1:13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1:13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1:13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1:13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1:13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1:13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1:13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1:13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1:13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1:13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1:13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1:13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1:13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1:13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1:13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1:13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1:13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1:13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1:13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1:13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1:13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1:13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1:13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1:13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1:13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1:13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1:13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1:13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1:13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1:13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1:13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1:13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1:13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1:13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1:13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1:13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1:13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1:13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  <row r="472" spans="1:13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1:13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1:13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1:13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</row>
    <row r="476" spans="1:13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1:13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1:13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1:13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1:13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1:13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</row>
    <row r="482" spans="1:13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</row>
    <row r="483" spans="1:13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</row>
    <row r="484" spans="1:13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1:13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1:13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1:13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1:13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</row>
    <row r="489" spans="1:13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</row>
    <row r="490" spans="1:13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1:13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1:13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</row>
    <row r="493" spans="1:13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1:13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1:13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1:13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1:13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</row>
    <row r="498" spans="1:13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1:13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1:13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</row>
    <row r="501" spans="1:13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</row>
    <row r="502" spans="1:13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1:13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1:13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</row>
    <row r="505" spans="1:13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1:13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1:13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</row>
    <row r="508" spans="1:13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  <row r="509" spans="1:13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</row>
    <row r="510" spans="1:13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1:13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</row>
    <row r="512" spans="1:13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1:13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</row>
    <row r="514" spans="1:13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1:13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</row>
    <row r="516" spans="1:13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</row>
    <row r="517" spans="1:13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</row>
    <row r="518" spans="1:13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</row>
    <row r="519" spans="1:13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1:13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1:13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1:13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</row>
    <row r="523" spans="1:13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1:13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</row>
    <row r="525" spans="1:13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</row>
    <row r="526" spans="1:13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</row>
    <row r="527" spans="1:13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</row>
    <row r="528" spans="1:13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1:13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1:13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</row>
    <row r="531" spans="1:13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1:13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1:13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</row>
    <row r="534" spans="1:13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</row>
    <row r="535" spans="1:13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</row>
    <row r="536" spans="1:13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1:13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</row>
    <row r="538" spans="1:13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</row>
    <row r="539" spans="1:13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</row>
    <row r="540" spans="1:13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1:13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1:13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1:13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1:13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</row>
    <row r="545" spans="1:13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</row>
    <row r="546" spans="1:13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1:13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1:13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</row>
    <row r="549" spans="1:13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</row>
    <row r="550" spans="1:13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</row>
    <row r="551" spans="1:13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</row>
    <row r="552" spans="1:13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</row>
    <row r="553" spans="1:13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1:13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1:13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</row>
    <row r="556" spans="1:13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1:13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</row>
    <row r="558" spans="1:13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1:13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</row>
    <row r="560" spans="1:13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</row>
    <row r="561" spans="1:13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1:13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1:13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1:13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</row>
    <row r="565" spans="1:13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</row>
    <row r="566" spans="1:13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</row>
    <row r="567" spans="1:13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</row>
    <row r="568" spans="1:13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</row>
    <row r="569" spans="1:13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</row>
    <row r="570" spans="1:13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</sheetData>
  <printOptions/>
  <pageMargins left="0.5" right="0.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42">
      <selection activeCell="D53" sqref="D53"/>
    </sheetView>
  </sheetViews>
  <sheetFormatPr defaultColWidth="9.140625" defaultRowHeight="12.75"/>
  <cols>
    <col min="1" max="1" width="2.7109375" style="3" customWidth="1"/>
    <col min="2" max="2" width="26.421875" style="3" customWidth="1"/>
    <col min="3" max="3" width="8.00390625" style="3" customWidth="1"/>
    <col min="4" max="4" width="21.421875" style="11" customWidth="1"/>
    <col min="5" max="5" width="8.8515625" style="3" customWidth="1"/>
    <col min="6" max="6" width="21.421875" style="3" customWidth="1"/>
    <col min="7" max="16384" width="9.140625" style="3" customWidth="1"/>
  </cols>
  <sheetData>
    <row r="1" spans="1:6" ht="12.75" customHeight="1">
      <c r="A1" s="70" t="s">
        <v>46</v>
      </c>
      <c r="B1" s="70"/>
      <c r="C1" s="70"/>
      <c r="D1" s="70"/>
      <c r="E1" s="70"/>
      <c r="F1" s="70"/>
    </row>
    <row r="2" spans="1:6" ht="12.75">
      <c r="A2" s="71" t="s">
        <v>47</v>
      </c>
      <c r="B2" s="71"/>
      <c r="C2" s="71"/>
      <c r="D2" s="71"/>
      <c r="E2" s="71"/>
      <c r="F2" s="71"/>
    </row>
    <row r="3" spans="1:6" ht="12.75">
      <c r="A3" s="72" t="s">
        <v>64</v>
      </c>
      <c r="B3" s="72"/>
      <c r="C3" s="72"/>
      <c r="D3" s="72"/>
      <c r="E3" s="72"/>
      <c r="F3" s="72"/>
    </row>
    <row r="4" spans="3:6" ht="12.75">
      <c r="C4" s="4"/>
      <c r="D4" s="12"/>
      <c r="E4" s="4"/>
      <c r="F4" s="4"/>
    </row>
    <row r="5" spans="3:6" ht="12.75">
      <c r="C5" s="4"/>
      <c r="D5" s="12"/>
      <c r="E5" s="4"/>
      <c r="F5" s="4"/>
    </row>
    <row r="6" spans="1:6" ht="12.75">
      <c r="A6" s="15" t="str">
        <f>PL!A6</f>
        <v>Quarterly financial report for fourth financial quarter ended 30 June 2006</v>
      </c>
      <c r="C6" s="4"/>
      <c r="D6" s="12"/>
      <c r="E6" s="4"/>
      <c r="F6" s="4"/>
    </row>
    <row r="7" spans="1:6" ht="12.75">
      <c r="A7" s="3" t="s">
        <v>48</v>
      </c>
      <c r="C7" s="4"/>
      <c r="D7" s="12"/>
      <c r="E7" s="4"/>
      <c r="F7" s="4"/>
    </row>
    <row r="10" ht="12.75">
      <c r="A10" s="3" t="s">
        <v>105</v>
      </c>
    </row>
    <row r="12" spans="4:6" ht="12.75">
      <c r="D12" s="12" t="s">
        <v>19</v>
      </c>
      <c r="E12" s="4"/>
      <c r="F12" s="4" t="s">
        <v>22</v>
      </c>
    </row>
    <row r="13" spans="4:6" ht="12.75">
      <c r="D13" s="12" t="s">
        <v>20</v>
      </c>
      <c r="E13" s="4"/>
      <c r="F13" s="4" t="s">
        <v>69</v>
      </c>
    </row>
    <row r="14" spans="4:6" ht="12.75">
      <c r="D14" s="12" t="s">
        <v>21</v>
      </c>
      <c r="E14" s="4"/>
      <c r="F14" s="4" t="s">
        <v>23</v>
      </c>
    </row>
    <row r="15" spans="4:6" ht="12.75">
      <c r="D15" s="18" t="s">
        <v>101</v>
      </c>
      <c r="E15" s="4"/>
      <c r="F15" s="33" t="s">
        <v>93</v>
      </c>
    </row>
    <row r="16" spans="4:6" ht="12.75">
      <c r="D16" s="12" t="s">
        <v>24</v>
      </c>
      <c r="F16" s="4" t="s">
        <v>24</v>
      </c>
    </row>
    <row r="18" ht="12.75">
      <c r="A18" s="15" t="s">
        <v>99</v>
      </c>
    </row>
    <row r="19" spans="1:6" ht="12.75">
      <c r="A19" s="3" t="s">
        <v>26</v>
      </c>
      <c r="D19" s="34">
        <v>54486.3</v>
      </c>
      <c r="E19" s="1"/>
      <c r="F19" s="34">
        <v>55401.551</v>
      </c>
    </row>
    <row r="20" spans="1:6" ht="12.75">
      <c r="A20" s="3" t="s">
        <v>25</v>
      </c>
      <c r="D20" s="35">
        <v>19482.43668</v>
      </c>
      <c r="E20" s="1"/>
      <c r="F20" s="35">
        <v>19482.436</v>
      </c>
    </row>
    <row r="21" spans="1:6" ht="12.75">
      <c r="A21" s="3" t="s">
        <v>27</v>
      </c>
      <c r="D21" s="35">
        <v>45330.93</v>
      </c>
      <c r="E21" s="1"/>
      <c r="F21" s="35">
        <v>68003.844</v>
      </c>
    </row>
    <row r="22" spans="1:6" ht="12.75">
      <c r="A22" s="3" t="s">
        <v>77</v>
      </c>
      <c r="D22" s="35"/>
      <c r="E22" s="1"/>
      <c r="F22" s="35">
        <v>8</v>
      </c>
    </row>
    <row r="23" spans="4:6" ht="12.75">
      <c r="D23" s="36">
        <f>SUM(D19:D22)</f>
        <v>119299.66668</v>
      </c>
      <c r="E23" s="1"/>
      <c r="F23" s="36">
        <f>SUM(F19:F22)</f>
        <v>142895.831</v>
      </c>
    </row>
    <row r="24" spans="4:6" ht="12.75">
      <c r="D24" s="19"/>
      <c r="E24" s="1"/>
      <c r="F24" s="19"/>
    </row>
    <row r="25" spans="4:6" ht="12.75">
      <c r="D25" s="19"/>
      <c r="E25" s="1"/>
      <c r="F25" s="19"/>
    </row>
    <row r="26" spans="1:6" ht="12.75">
      <c r="A26" s="15" t="s">
        <v>28</v>
      </c>
      <c r="B26" s="15"/>
      <c r="D26" s="19"/>
      <c r="E26" s="1"/>
      <c r="F26" s="19"/>
    </row>
    <row r="27" spans="2:6" ht="12.75">
      <c r="B27" s="3" t="s">
        <v>29</v>
      </c>
      <c r="D27" s="34">
        <f>207682.9-657</f>
        <v>207025.9</v>
      </c>
      <c r="E27" s="1"/>
      <c r="F27" s="34">
        <v>196880.182</v>
      </c>
    </row>
    <row r="28" spans="2:6" ht="12.75">
      <c r="B28" s="3" t="s">
        <v>30</v>
      </c>
      <c r="D28" s="35">
        <v>65561.83</v>
      </c>
      <c r="E28" s="1"/>
      <c r="F28" s="35">
        <v>51215.379</v>
      </c>
    </row>
    <row r="29" spans="2:6" ht="12.75">
      <c r="B29" s="3" t="s">
        <v>94</v>
      </c>
      <c r="D29" s="35">
        <v>972.75</v>
      </c>
      <c r="E29" s="1"/>
      <c r="F29" s="35">
        <v>706</v>
      </c>
    </row>
    <row r="30" spans="2:6" ht="12.75">
      <c r="B30" s="3" t="s">
        <v>31</v>
      </c>
      <c r="D30" s="35">
        <v>101772.98</v>
      </c>
      <c r="E30" s="1"/>
      <c r="F30" s="35">
        <v>97211</v>
      </c>
    </row>
    <row r="31" spans="2:6" ht="12.75">
      <c r="B31" s="3" t="s">
        <v>78</v>
      </c>
      <c r="D31" s="35"/>
      <c r="E31" s="1"/>
      <c r="F31" s="35"/>
    </row>
    <row r="32" spans="2:6" ht="12.75">
      <c r="B32" s="3" t="s">
        <v>90</v>
      </c>
      <c r="D32" s="35"/>
      <c r="E32" s="1"/>
      <c r="F32" s="35"/>
    </row>
    <row r="33" spans="2:6" ht="12.75">
      <c r="B33" s="3" t="s">
        <v>32</v>
      </c>
      <c r="C33" s="37"/>
      <c r="D33" s="38">
        <v>4934.617</v>
      </c>
      <c r="E33" s="1"/>
      <c r="F33" s="38">
        <v>7371</v>
      </c>
    </row>
    <row r="34" spans="4:6" ht="12.75">
      <c r="D34" s="36">
        <f>SUM(D27:D33)</f>
        <v>380268.077</v>
      </c>
      <c r="E34" s="1"/>
      <c r="F34" s="36">
        <f>SUM(F27:F33)</f>
        <v>353383.561</v>
      </c>
    </row>
    <row r="35" spans="1:6" ht="12.75">
      <c r="A35" s="15" t="s">
        <v>33</v>
      </c>
      <c r="D35" s="19"/>
      <c r="E35" s="1"/>
      <c r="F35" s="19"/>
    </row>
    <row r="36" spans="2:6" ht="12.75">
      <c r="B36" s="3" t="s">
        <v>34</v>
      </c>
      <c r="D36" s="34">
        <v>47991.254</v>
      </c>
      <c r="E36" s="1"/>
      <c r="F36" s="34">
        <v>47454.517</v>
      </c>
    </row>
    <row r="37" spans="2:6" ht="12.75">
      <c r="B37" s="3" t="s">
        <v>36</v>
      </c>
      <c r="D37" s="35">
        <v>58082.069</v>
      </c>
      <c r="E37" s="1"/>
      <c r="F37" s="35">
        <v>55403.188</v>
      </c>
    </row>
    <row r="38" spans="2:6" ht="12.75">
      <c r="B38" s="3" t="s">
        <v>35</v>
      </c>
      <c r="C38" s="37"/>
      <c r="D38" s="35">
        <v>37620.9</v>
      </c>
      <c r="E38" s="1"/>
      <c r="F38" s="35">
        <v>34126.473</v>
      </c>
    </row>
    <row r="39" spans="2:6" ht="12.75">
      <c r="B39" s="3" t="s">
        <v>4</v>
      </c>
      <c r="D39" s="38">
        <v>865.49</v>
      </c>
      <c r="E39" s="1"/>
      <c r="F39" s="38">
        <v>1300.98</v>
      </c>
    </row>
    <row r="40" spans="3:6" ht="12.75">
      <c r="C40" s="37"/>
      <c r="D40" s="36">
        <f>SUM(D36:D39)</f>
        <v>144559.713</v>
      </c>
      <c r="E40" s="1"/>
      <c r="F40" s="36">
        <f>SUM(F36:F39)</f>
        <v>138285.15800000002</v>
      </c>
    </row>
    <row r="41" ht="12.75">
      <c r="F41" s="19"/>
    </row>
    <row r="42" spans="1:6" ht="12.75">
      <c r="A42" s="15" t="s">
        <v>37</v>
      </c>
      <c r="D42" s="19">
        <f>D34-D40</f>
        <v>235708.364</v>
      </c>
      <c r="E42" s="1"/>
      <c r="F42" s="19">
        <f>F34-F40</f>
        <v>215098.40299999996</v>
      </c>
    </row>
    <row r="43" spans="4:6" ht="12.75">
      <c r="D43" s="39"/>
      <c r="F43" s="40"/>
    </row>
    <row r="44" spans="4:6" ht="13.5" thickBot="1">
      <c r="D44" s="42">
        <f>D42+D23</f>
        <v>355008.03067999997</v>
      </c>
      <c r="F44" s="42">
        <f>F42+F23</f>
        <v>357994.23399999994</v>
      </c>
    </row>
    <row r="45" spans="4:6" ht="13.5" thickTop="1">
      <c r="D45" s="43"/>
      <c r="F45" s="44"/>
    </row>
    <row r="46" ht="12.75">
      <c r="F46" s="19"/>
    </row>
    <row r="47" spans="1:6" ht="12.75">
      <c r="A47" s="15" t="s">
        <v>38</v>
      </c>
      <c r="F47" s="19"/>
    </row>
    <row r="48" spans="4:6" ht="12.75">
      <c r="D48" s="19"/>
      <c r="F48" s="19"/>
    </row>
    <row r="49" spans="1:6" ht="12.75">
      <c r="A49" s="3" t="s">
        <v>39</v>
      </c>
      <c r="D49" s="34">
        <v>206250</v>
      </c>
      <c r="E49" s="45"/>
      <c r="F49" s="34">
        <v>206250</v>
      </c>
    </row>
    <row r="50" spans="1:6" ht="12.75">
      <c r="A50" s="3" t="s">
        <v>76</v>
      </c>
      <c r="D50" s="35">
        <v>-2237.13697</v>
      </c>
      <c r="E50" s="45"/>
      <c r="F50" s="35">
        <v>-1264.198</v>
      </c>
    </row>
    <row r="51" spans="1:6" ht="12.75">
      <c r="A51" s="3" t="s">
        <v>40</v>
      </c>
      <c r="D51" s="35">
        <v>7198.677</v>
      </c>
      <c r="E51" s="45"/>
      <c r="F51" s="35">
        <v>7198.677</v>
      </c>
    </row>
    <row r="52" spans="1:6" ht="12.75">
      <c r="A52" s="3" t="s">
        <v>41</v>
      </c>
      <c r="D52" s="38">
        <f>99969.77-657</f>
        <v>99312.77</v>
      </c>
      <c r="E52" s="45"/>
      <c r="F52" s="38">
        <v>91386.06</v>
      </c>
    </row>
    <row r="53" spans="4:6" ht="12.75">
      <c r="D53" s="36">
        <f>SUM(D49:D52)</f>
        <v>310524.31003</v>
      </c>
      <c r="E53" s="45"/>
      <c r="F53" s="36">
        <f>SUM(F49:F52)</f>
        <v>303570.539</v>
      </c>
    </row>
    <row r="54" spans="4:6" ht="12.75">
      <c r="D54" s="19"/>
      <c r="E54" s="45"/>
      <c r="F54" s="19"/>
    </row>
    <row r="55" spans="1:6" ht="12.75">
      <c r="A55" s="3" t="s">
        <v>42</v>
      </c>
      <c r="D55" s="19">
        <v>38504.44</v>
      </c>
      <c r="E55" s="45"/>
      <c r="F55" s="19">
        <v>48765.822</v>
      </c>
    </row>
    <row r="56" spans="4:6" ht="12.75">
      <c r="D56" s="19"/>
      <c r="E56" s="45"/>
      <c r="F56" s="19"/>
    </row>
    <row r="57" spans="1:6" ht="12.75">
      <c r="A57" s="3" t="s">
        <v>43</v>
      </c>
      <c r="D57" s="19">
        <v>5979.28</v>
      </c>
      <c r="E57" s="45"/>
      <c r="F57" s="19">
        <v>5657.702</v>
      </c>
    </row>
    <row r="58" spans="4:6" ht="12.75">
      <c r="D58" s="46"/>
      <c r="E58" s="45"/>
      <c r="F58" s="40"/>
    </row>
    <row r="59" spans="4:6" ht="13.5" thickBot="1">
      <c r="D59" s="30">
        <f>D53+D55+D57</f>
        <v>355008.03003</v>
      </c>
      <c r="E59" s="45"/>
      <c r="F59" s="30">
        <f>F53+F55+F57</f>
        <v>357994.06299999997</v>
      </c>
    </row>
    <row r="60" spans="4:6" ht="13.5" thickTop="1">
      <c r="D60" s="47"/>
      <c r="E60" s="45"/>
      <c r="F60" s="44"/>
    </row>
    <row r="61" spans="4:6" ht="12.75">
      <c r="D61" s="47"/>
      <c r="E61" s="45"/>
      <c r="F61" s="44"/>
    </row>
    <row r="62" spans="1:6" ht="13.5" thickBot="1">
      <c r="A62" s="3" t="s">
        <v>98</v>
      </c>
      <c r="D62" s="48">
        <f>D53/D49</f>
        <v>1.5055724122666667</v>
      </c>
      <c r="E62" s="49"/>
      <c r="F62" s="48">
        <f>F53/F49</f>
        <v>1.4718571587878788</v>
      </c>
    </row>
    <row r="63" spans="4:6" ht="13.5" thickTop="1">
      <c r="D63" s="47"/>
      <c r="E63" s="45"/>
      <c r="F63" s="50"/>
    </row>
    <row r="64" ht="12.75">
      <c r="F64" s="1"/>
    </row>
    <row r="65" ht="12.75">
      <c r="F65" s="1"/>
    </row>
    <row r="66" spans="1:6" ht="12.75">
      <c r="A66" s="3" t="s">
        <v>45</v>
      </c>
      <c r="F66" s="1"/>
    </row>
    <row r="67" spans="1:6" ht="12.75">
      <c r="A67" s="3" t="str">
        <f>PL!A48</f>
        <v>for the year ended 30th June 2005 )</v>
      </c>
      <c r="F67" s="1"/>
    </row>
  </sheetData>
  <mergeCells count="3">
    <mergeCell ref="A1:F1"/>
    <mergeCell ref="A2:F2"/>
    <mergeCell ref="A3:F3"/>
  </mergeCells>
  <printOptions/>
  <pageMargins left="1" right="0.75" top="0.75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21">
      <selection activeCell="C17" sqref="C17"/>
    </sheetView>
  </sheetViews>
  <sheetFormatPr defaultColWidth="9.140625" defaultRowHeight="12.75"/>
  <cols>
    <col min="1" max="1" width="30.140625" style="3" customWidth="1"/>
    <col min="2" max="4" width="13.7109375" style="3" customWidth="1"/>
    <col min="5" max="5" width="2.00390625" style="3" customWidth="1"/>
    <col min="6" max="7" width="13.7109375" style="3" customWidth="1"/>
    <col min="8" max="16384" width="9.140625" style="3" customWidth="1"/>
  </cols>
  <sheetData>
    <row r="2" spans="1:8" ht="12.75" customHeight="1">
      <c r="A2" s="70" t="s">
        <v>46</v>
      </c>
      <c r="B2" s="70"/>
      <c r="C2" s="70"/>
      <c r="D2" s="70"/>
      <c r="E2" s="70"/>
      <c r="F2" s="70"/>
      <c r="G2" s="70"/>
      <c r="H2" s="9"/>
    </row>
    <row r="3" spans="1:8" ht="12.75">
      <c r="A3" s="71" t="s">
        <v>47</v>
      </c>
      <c r="B3" s="71"/>
      <c r="C3" s="71"/>
      <c r="D3" s="71"/>
      <c r="E3" s="71"/>
      <c r="F3" s="71"/>
      <c r="G3" s="71"/>
      <c r="H3" s="4"/>
    </row>
    <row r="4" spans="1:8" ht="12.75">
      <c r="A4" s="72" t="s">
        <v>64</v>
      </c>
      <c r="B4" s="72"/>
      <c r="C4" s="72"/>
      <c r="D4" s="72"/>
      <c r="E4" s="72"/>
      <c r="F4" s="72"/>
      <c r="G4" s="72"/>
      <c r="H4" s="4"/>
    </row>
    <row r="5" spans="2:8" ht="12.75">
      <c r="B5" s="14"/>
      <c r="C5" s="4"/>
      <c r="D5" s="4"/>
      <c r="E5" s="4"/>
      <c r="F5" s="4"/>
      <c r="G5" s="4"/>
      <c r="H5" s="4"/>
    </row>
    <row r="6" spans="1:8" ht="15" customHeight="1">
      <c r="A6" s="51" t="str">
        <f>PL!A6</f>
        <v>Quarterly financial report for fourth financial quarter ended 30 June 2006</v>
      </c>
      <c r="C6" s="4"/>
      <c r="D6" s="4"/>
      <c r="E6" s="4"/>
      <c r="F6" s="4"/>
      <c r="G6" s="4"/>
      <c r="H6" s="4"/>
    </row>
    <row r="7" spans="1:8" ht="12.75">
      <c r="A7" s="3" t="s">
        <v>48</v>
      </c>
      <c r="C7" s="4"/>
      <c r="D7" s="4"/>
      <c r="E7" s="4"/>
      <c r="F7" s="4"/>
      <c r="G7" s="4"/>
      <c r="H7" s="4"/>
    </row>
    <row r="9" ht="12.75">
      <c r="A9" s="3" t="s">
        <v>49</v>
      </c>
    </row>
    <row r="11" spans="2:7" ht="12.75">
      <c r="B11" s="52"/>
      <c r="C11" s="4"/>
      <c r="D11" s="4"/>
      <c r="E11" s="4"/>
      <c r="F11" s="4"/>
      <c r="G11" s="52"/>
    </row>
    <row r="12" spans="2:7" ht="12.75">
      <c r="B12" s="52"/>
      <c r="C12" s="73" t="s">
        <v>80</v>
      </c>
      <c r="D12" s="73"/>
      <c r="E12" s="53"/>
      <c r="F12" s="41" t="s">
        <v>56</v>
      </c>
      <c r="G12" s="52"/>
    </row>
    <row r="13" spans="2:7" ht="12.75">
      <c r="B13" s="4"/>
      <c r="C13" s="4" t="s">
        <v>52</v>
      </c>
      <c r="D13" s="4" t="s">
        <v>81</v>
      </c>
      <c r="E13" s="4"/>
      <c r="F13" s="4" t="s">
        <v>54</v>
      </c>
      <c r="G13" s="52"/>
    </row>
    <row r="14" spans="2:7" ht="12.75">
      <c r="B14" s="4" t="s">
        <v>39</v>
      </c>
      <c r="C14" s="4" t="s">
        <v>53</v>
      </c>
      <c r="D14" s="4" t="s">
        <v>82</v>
      </c>
      <c r="E14" s="4"/>
      <c r="F14" s="4" t="s">
        <v>55</v>
      </c>
      <c r="G14" s="4" t="s">
        <v>57</v>
      </c>
    </row>
    <row r="15" spans="2:7" ht="12.75">
      <c r="B15" s="4" t="s">
        <v>24</v>
      </c>
      <c r="C15" s="4" t="s">
        <v>24</v>
      </c>
      <c r="D15" s="4" t="s">
        <v>24</v>
      </c>
      <c r="E15" s="4"/>
      <c r="F15" s="4" t="s">
        <v>24</v>
      </c>
      <c r="G15" s="4" t="s">
        <v>24</v>
      </c>
    </row>
    <row r="16" spans="2:7" ht="12.75">
      <c r="B16" s="4"/>
      <c r="C16" s="4"/>
      <c r="D16" s="4"/>
      <c r="E16" s="4"/>
      <c r="F16" s="4"/>
      <c r="G16" s="4"/>
    </row>
    <row r="17" spans="1:8" ht="12.75">
      <c r="A17" s="3" t="s">
        <v>95</v>
      </c>
      <c r="B17" s="54">
        <v>206250</v>
      </c>
      <c r="C17" s="54">
        <v>7198.67</v>
      </c>
      <c r="D17" s="54">
        <v>-1264</v>
      </c>
      <c r="E17" s="54"/>
      <c r="F17" s="54">
        <v>91386</v>
      </c>
      <c r="G17" s="54">
        <f>SUM(B17:F17)</f>
        <v>303570.67000000004</v>
      </c>
      <c r="H17" s="1"/>
    </row>
    <row r="18" spans="2:8" ht="12.75">
      <c r="B18" s="54"/>
      <c r="C18" s="54"/>
      <c r="D18" s="54"/>
      <c r="E18" s="54"/>
      <c r="F18" s="54"/>
      <c r="G18" s="54"/>
      <c r="H18" s="1"/>
    </row>
    <row r="19" spans="1:8" ht="12.75">
      <c r="A19" s="3" t="s">
        <v>50</v>
      </c>
      <c r="B19" s="54">
        <f>-B22</f>
        <v>0</v>
      </c>
      <c r="C19" s="54">
        <v>0</v>
      </c>
      <c r="D19" s="54">
        <v>0</v>
      </c>
      <c r="E19" s="54"/>
      <c r="F19" s="54">
        <f>PL!F39</f>
        <v>7926.740000000005</v>
      </c>
      <c r="G19" s="54">
        <f>SUM(B19:F19)</f>
        <v>7926.740000000005</v>
      </c>
      <c r="H19" s="1"/>
    </row>
    <row r="20" spans="2:8" ht="12.75">
      <c r="B20" s="54"/>
      <c r="C20" s="54"/>
      <c r="D20" s="54"/>
      <c r="E20" s="54"/>
      <c r="F20" s="54"/>
      <c r="G20" s="54"/>
      <c r="H20" s="1"/>
    </row>
    <row r="21" spans="1:8" ht="12.75">
      <c r="A21" s="3" t="s">
        <v>79</v>
      </c>
      <c r="B21" s="54">
        <v>0</v>
      </c>
      <c r="C21" s="54">
        <v>0</v>
      </c>
      <c r="D21" s="54">
        <v>-973</v>
      </c>
      <c r="E21" s="54"/>
      <c r="F21" s="54">
        <v>0</v>
      </c>
      <c r="G21" s="54">
        <f>SUM(B21:F21)</f>
        <v>-973</v>
      </c>
      <c r="H21" s="1"/>
    </row>
    <row r="22" spans="2:8" ht="12.75">
      <c r="B22" s="54"/>
      <c r="C22" s="54"/>
      <c r="D22" s="54"/>
      <c r="E22" s="54"/>
      <c r="F22" s="54"/>
      <c r="G22" s="54"/>
      <c r="H22" s="1"/>
    </row>
    <row r="23" spans="1:8" ht="12.75">
      <c r="A23" s="3" t="s">
        <v>51</v>
      </c>
      <c r="B23" s="54"/>
      <c r="C23" s="54"/>
      <c r="D23" s="54"/>
      <c r="E23" s="54"/>
      <c r="F23" s="54"/>
      <c r="G23" s="54"/>
      <c r="H23" s="1"/>
    </row>
    <row r="24" spans="1:8" ht="12.75">
      <c r="A24" s="3" t="s">
        <v>83</v>
      </c>
      <c r="B24" s="54">
        <v>0</v>
      </c>
      <c r="C24" s="54">
        <v>0</v>
      </c>
      <c r="D24" s="54">
        <v>0</v>
      </c>
      <c r="E24" s="54"/>
      <c r="F24" s="54">
        <v>0</v>
      </c>
      <c r="G24" s="54">
        <f>SUM(B24:F24)</f>
        <v>0</v>
      </c>
      <c r="H24" s="1"/>
    </row>
    <row r="25" spans="2:8" ht="12.75">
      <c r="B25" s="54"/>
      <c r="C25" s="54"/>
      <c r="D25" s="54"/>
      <c r="E25" s="54"/>
      <c r="F25" s="54"/>
      <c r="G25" s="54"/>
      <c r="H25" s="1"/>
    </row>
    <row r="26" spans="2:8" ht="12.75">
      <c r="B26" s="55"/>
      <c r="C26" s="55"/>
      <c r="D26" s="55"/>
      <c r="E26" s="55"/>
      <c r="F26" s="55"/>
      <c r="G26" s="55"/>
      <c r="H26" s="1"/>
    </row>
    <row r="27" spans="1:8" ht="13.5" thickBot="1">
      <c r="A27" s="3" t="s">
        <v>103</v>
      </c>
      <c r="B27" s="56">
        <f>SUM(B17:B26)</f>
        <v>206250</v>
      </c>
      <c r="C27" s="56">
        <f>SUM(C17:C26)</f>
        <v>7198.67</v>
      </c>
      <c r="D27" s="56">
        <f>SUM(D17:D25)</f>
        <v>-2237</v>
      </c>
      <c r="E27" s="56"/>
      <c r="F27" s="56">
        <f>SUM(F17:F26)</f>
        <v>99312.74</v>
      </c>
      <c r="G27" s="56">
        <f>SUM(G17:G26)</f>
        <v>310524.41000000003</v>
      </c>
      <c r="H27" s="1"/>
    </row>
    <row r="28" spans="2:8" ht="13.5" thickTop="1">
      <c r="B28" s="54"/>
      <c r="C28" s="54"/>
      <c r="D28" s="54"/>
      <c r="E28" s="54"/>
      <c r="F28" s="54"/>
      <c r="G28" s="54"/>
      <c r="H28" s="1"/>
    </row>
    <row r="29" spans="2:8" ht="12.75">
      <c r="B29" s="54"/>
      <c r="C29" s="54"/>
      <c r="D29" s="54"/>
      <c r="E29" s="54"/>
      <c r="F29" s="54"/>
      <c r="G29" s="54"/>
      <c r="H29" s="1"/>
    </row>
    <row r="30" spans="2:8" ht="12.75">
      <c r="B30" s="54"/>
      <c r="C30" s="54"/>
      <c r="D30" s="54"/>
      <c r="E30" s="54"/>
      <c r="F30" s="54"/>
      <c r="G30" s="54"/>
      <c r="H30" s="1"/>
    </row>
    <row r="31" spans="1:7" ht="12.75">
      <c r="A31" s="3" t="s">
        <v>75</v>
      </c>
      <c r="B31" s="54">
        <v>206250</v>
      </c>
      <c r="C31" s="54">
        <v>7198.677</v>
      </c>
      <c r="D31" s="54">
        <v>-153.219</v>
      </c>
      <c r="E31" s="54"/>
      <c r="F31" s="54">
        <v>81232.015</v>
      </c>
      <c r="G31" s="54">
        <f>SUM(B31:F31)</f>
        <v>294527.473</v>
      </c>
    </row>
    <row r="32" spans="2:7" ht="12.75">
      <c r="B32" s="54"/>
      <c r="C32" s="54"/>
      <c r="D32" s="54"/>
      <c r="E32" s="54"/>
      <c r="F32" s="54"/>
      <c r="G32" s="54"/>
    </row>
    <row r="33" spans="1:7" ht="12.75">
      <c r="A33" s="3" t="s">
        <v>50</v>
      </c>
      <c r="B33" s="57">
        <v>0</v>
      </c>
      <c r="C33" s="57">
        <v>0</v>
      </c>
      <c r="D33" s="57">
        <v>0</v>
      </c>
      <c r="E33" s="57"/>
      <c r="F33" s="54">
        <v>10154.045</v>
      </c>
      <c r="G33" s="54">
        <f>SUM(B33:F33)</f>
        <v>10154.045</v>
      </c>
    </row>
    <row r="34" spans="2:7" ht="12.75">
      <c r="B34" s="57"/>
      <c r="C34" s="57"/>
      <c r="D34" s="57"/>
      <c r="E34" s="57"/>
      <c r="F34" s="54"/>
      <c r="G34" s="54"/>
    </row>
    <row r="35" spans="1:7" ht="12.75">
      <c r="A35" s="3" t="s">
        <v>79</v>
      </c>
      <c r="B35" s="57">
        <v>0</v>
      </c>
      <c r="C35" s="57">
        <v>0</v>
      </c>
      <c r="D35" s="54">
        <v>-1110.979</v>
      </c>
      <c r="E35" s="57"/>
      <c r="F35" s="54">
        <v>0</v>
      </c>
      <c r="G35" s="54">
        <f>SUM(B35:F35)</f>
        <v>-1110.979</v>
      </c>
    </row>
    <row r="36" spans="2:7" ht="12.75">
      <c r="B36" s="57"/>
      <c r="C36" s="57"/>
      <c r="D36" s="57"/>
      <c r="E36" s="57"/>
      <c r="F36" s="54"/>
      <c r="G36" s="54"/>
    </row>
    <row r="37" spans="1:7" ht="12.75">
      <c r="A37" s="3" t="s">
        <v>51</v>
      </c>
      <c r="B37" s="57"/>
      <c r="C37" s="57"/>
      <c r="D37" s="57"/>
      <c r="E37" s="57"/>
      <c r="F37" s="54"/>
      <c r="G37" s="54"/>
    </row>
    <row r="38" spans="1:7" ht="12.75">
      <c r="A38" s="3" t="s">
        <v>83</v>
      </c>
      <c r="B38" s="58">
        <v>0</v>
      </c>
      <c r="C38" s="58">
        <v>0</v>
      </c>
      <c r="D38" s="58">
        <v>0</v>
      </c>
      <c r="E38" s="58"/>
      <c r="F38" s="54">
        <v>0</v>
      </c>
      <c r="G38" s="54">
        <f>SUM(B38:F38)</f>
        <v>0</v>
      </c>
    </row>
    <row r="39" spans="2:7" ht="12.75">
      <c r="B39" s="58"/>
      <c r="C39" s="58"/>
      <c r="D39" s="58"/>
      <c r="E39" s="58"/>
      <c r="F39" s="58"/>
      <c r="G39" s="58"/>
    </row>
    <row r="40" spans="2:7" ht="12.75">
      <c r="B40" s="59"/>
      <c r="C40" s="59"/>
      <c r="D40" s="59"/>
      <c r="E40" s="59"/>
      <c r="F40" s="59"/>
      <c r="G40" s="59"/>
    </row>
    <row r="41" spans="1:7" ht="13.5" thickBot="1">
      <c r="A41" s="3" t="s">
        <v>104</v>
      </c>
      <c r="B41" s="60">
        <f>SUM(B31:B39)</f>
        <v>206250</v>
      </c>
      <c r="C41" s="60">
        <f>SUM(C31:C39)</f>
        <v>7198.677</v>
      </c>
      <c r="D41" s="61">
        <f>SUM(D31:D39)</f>
        <v>-1264.198</v>
      </c>
      <c r="E41" s="60"/>
      <c r="F41" s="60">
        <f>SUM(F31:F39)</f>
        <v>91386.06</v>
      </c>
      <c r="G41" s="60">
        <f>SUM(G31:G39)</f>
        <v>303570.539</v>
      </c>
    </row>
    <row r="42" spans="2:7" ht="13.5" thickTop="1">
      <c r="B42" s="62"/>
      <c r="C42" s="62"/>
      <c r="D42" s="62"/>
      <c r="E42" s="62"/>
      <c r="F42" s="62"/>
      <c r="G42" s="62"/>
    </row>
    <row r="44" ht="12.75">
      <c r="A44" s="3" t="s">
        <v>58</v>
      </c>
    </row>
    <row r="45" ht="12.75">
      <c r="A45" s="3" t="s">
        <v>96</v>
      </c>
    </row>
  </sheetData>
  <mergeCells count="4">
    <mergeCell ref="C12:D12"/>
    <mergeCell ref="A2:G2"/>
    <mergeCell ref="A3:G3"/>
    <mergeCell ref="A4:G4"/>
  </mergeCells>
  <printOptions/>
  <pageMargins left="0.75" right="0.5" top="1" bottom="1" header="0.5" footer="0.5"/>
  <pageSetup horizontalDpi="600" verticalDpi="600" orientation="portrait" paperSize="9" scale="90" r:id="rId1"/>
  <ignoredErrors>
    <ignoredError sqref="F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30">
      <selection activeCell="F24" sqref="F24"/>
    </sheetView>
  </sheetViews>
  <sheetFormatPr defaultColWidth="9.140625" defaultRowHeight="12.75"/>
  <cols>
    <col min="1" max="1" width="24.140625" style="3" customWidth="1"/>
    <col min="2" max="2" width="6.28125" style="3" customWidth="1"/>
    <col min="3" max="3" width="9.140625" style="3" customWidth="1"/>
    <col min="4" max="4" width="17.7109375" style="3" customWidth="1"/>
    <col min="5" max="5" width="6.00390625" style="3" customWidth="1"/>
    <col min="6" max="6" width="15.7109375" style="3" customWidth="1"/>
    <col min="7" max="7" width="1.8515625" style="3" customWidth="1"/>
    <col min="8" max="8" width="15.7109375" style="3" customWidth="1"/>
    <col min="9" max="16384" width="9.140625" style="3" customWidth="1"/>
  </cols>
  <sheetData>
    <row r="1" spans="3:6" ht="15.75">
      <c r="C1" s="9"/>
      <c r="D1" s="32" t="s">
        <v>46</v>
      </c>
      <c r="E1" s="9"/>
      <c r="F1" s="9"/>
    </row>
    <row r="2" spans="3:6" ht="12.75">
      <c r="C2" s="4"/>
      <c r="D2" s="13" t="s">
        <v>47</v>
      </c>
      <c r="E2" s="4"/>
      <c r="F2" s="4"/>
    </row>
    <row r="3" spans="3:6" ht="12.75">
      <c r="C3" s="4"/>
      <c r="D3" s="14" t="s">
        <v>64</v>
      </c>
      <c r="E3" s="4"/>
      <c r="F3" s="4"/>
    </row>
    <row r="4" spans="3:6" ht="12.75">
      <c r="C4" s="4"/>
      <c r="D4" s="14"/>
      <c r="E4" s="4"/>
      <c r="F4" s="4"/>
    </row>
    <row r="5" spans="1:6" ht="12.75">
      <c r="A5" s="15" t="str">
        <f>PL!A6</f>
        <v>Quarterly financial report for fourth financial quarter ended 30 June 2006</v>
      </c>
      <c r="C5" s="4"/>
      <c r="D5" s="4"/>
      <c r="E5" s="4"/>
      <c r="F5" s="4"/>
    </row>
    <row r="6" spans="1:6" ht="12.75">
      <c r="A6" s="3" t="s">
        <v>48</v>
      </c>
      <c r="C6" s="4"/>
      <c r="D6" s="4"/>
      <c r="E6" s="4"/>
      <c r="F6" s="4"/>
    </row>
    <row r="8" ht="12.75">
      <c r="A8" s="3" t="s">
        <v>106</v>
      </c>
    </row>
    <row r="10" spans="6:8" ht="12.75">
      <c r="F10" s="4" t="s">
        <v>71</v>
      </c>
      <c r="H10" s="4" t="s">
        <v>71</v>
      </c>
    </row>
    <row r="11" spans="6:8" ht="12.75">
      <c r="F11" s="4" t="s">
        <v>107</v>
      </c>
      <c r="H11" s="4" t="str">
        <f>F11</f>
        <v>12 MONTHS</v>
      </c>
    </row>
    <row r="12" spans="6:8" ht="12.75">
      <c r="F12" s="33" t="str">
        <f>PL!C17</f>
        <v>30.06.2006</v>
      </c>
      <c r="H12" s="33" t="str">
        <f>PL!D17</f>
        <v>30.06.2005</v>
      </c>
    </row>
    <row r="13" spans="6:8" ht="12.75">
      <c r="F13" s="4" t="s">
        <v>24</v>
      </c>
      <c r="H13" s="4" t="s">
        <v>24</v>
      </c>
    </row>
    <row r="15" ht="12.75">
      <c r="A15" s="15" t="s">
        <v>59</v>
      </c>
    </row>
    <row r="16" spans="6:8" ht="12.75">
      <c r="F16" s="1"/>
      <c r="G16" s="1"/>
      <c r="H16" s="1"/>
    </row>
    <row r="17" spans="1:8" ht="12.75">
      <c r="A17" s="3" t="s">
        <v>18</v>
      </c>
      <c r="F17" s="1">
        <f>PL!F39</f>
        <v>7926.740000000005</v>
      </c>
      <c r="G17" s="1"/>
      <c r="H17" s="1">
        <v>10154.045</v>
      </c>
    </row>
    <row r="18" spans="6:8" ht="12.75">
      <c r="F18" s="1"/>
      <c r="G18" s="1"/>
      <c r="H18" s="1"/>
    </row>
    <row r="19" spans="1:8" ht="12.75">
      <c r="A19" s="3" t="s">
        <v>60</v>
      </c>
      <c r="F19" s="63">
        <v>4467</v>
      </c>
      <c r="G19" s="1"/>
      <c r="H19" s="63">
        <f>3997.013+2746.206</f>
        <v>6743.219</v>
      </c>
    </row>
    <row r="20" spans="1:8" ht="12.75">
      <c r="A20" s="64"/>
      <c r="F20" s="65"/>
      <c r="G20" s="1"/>
      <c r="H20" s="65"/>
    </row>
    <row r="21" spans="1:19" ht="12.75">
      <c r="A21" s="3" t="s">
        <v>65</v>
      </c>
      <c r="F21" s="1">
        <f>F17+F19</f>
        <v>12393.740000000005</v>
      </c>
      <c r="G21" s="1"/>
      <c r="H21" s="1">
        <f>H17+H19</f>
        <v>16897.264</v>
      </c>
      <c r="K21" s="66"/>
      <c r="L21" s="66"/>
      <c r="M21" s="66"/>
      <c r="N21" s="66"/>
      <c r="O21" s="66"/>
      <c r="P21" s="66"/>
      <c r="Q21" s="66"/>
      <c r="R21" s="66"/>
      <c r="S21" s="66"/>
    </row>
    <row r="22" spans="6:19" ht="12.75">
      <c r="F22" s="1"/>
      <c r="G22" s="1"/>
      <c r="H22" s="1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2.75">
      <c r="A23" s="3" t="s">
        <v>70</v>
      </c>
      <c r="F23" s="65">
        <f>-4695+657</f>
        <v>-4038</v>
      </c>
      <c r="G23" s="1"/>
      <c r="H23" s="65">
        <v>13263.469</v>
      </c>
      <c r="K23" s="66"/>
      <c r="L23" s="66"/>
      <c r="M23" s="66"/>
      <c r="N23" s="66"/>
      <c r="O23" s="66"/>
      <c r="P23" s="66"/>
      <c r="Q23" s="66"/>
      <c r="R23" s="66"/>
      <c r="S23" s="66"/>
    </row>
    <row r="24" spans="6:19" ht="18.75" customHeight="1">
      <c r="F24" s="1">
        <f>F21+F23</f>
        <v>8355.740000000005</v>
      </c>
      <c r="G24" s="1"/>
      <c r="H24" s="1">
        <f>H21+H23</f>
        <v>30160.733</v>
      </c>
      <c r="K24" s="66"/>
      <c r="L24" s="66"/>
      <c r="M24" s="66"/>
      <c r="N24" s="66"/>
      <c r="O24" s="66"/>
      <c r="P24" s="66"/>
      <c r="Q24" s="66"/>
      <c r="R24" s="66"/>
      <c r="S24" s="66"/>
    </row>
    <row r="25" spans="6:19" ht="12.75">
      <c r="F25" s="1"/>
      <c r="G25" s="1"/>
      <c r="H25" s="1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2.75">
      <c r="A26" s="3" t="s">
        <v>61</v>
      </c>
      <c r="F26" s="65">
        <v>-4466</v>
      </c>
      <c r="G26" s="1"/>
      <c r="H26" s="65">
        <v>-6334.01</v>
      </c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8" customHeight="1">
      <c r="A27" s="15" t="s">
        <v>87</v>
      </c>
      <c r="F27" s="65">
        <f>F24+F26</f>
        <v>3889.7400000000052</v>
      </c>
      <c r="G27" s="1"/>
      <c r="H27" s="65">
        <f>H24+H26</f>
        <v>23826.722999999998</v>
      </c>
      <c r="K27" s="66"/>
      <c r="L27" s="66"/>
      <c r="M27" s="66"/>
      <c r="N27" s="66"/>
      <c r="O27" s="66"/>
      <c r="P27" s="66"/>
      <c r="Q27" s="66"/>
      <c r="R27" s="66"/>
      <c r="S27" s="66"/>
    </row>
    <row r="28" spans="6:19" ht="26.25" customHeight="1">
      <c r="F28" s="1"/>
      <c r="G28" s="1"/>
      <c r="H28" s="1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8" customHeight="1">
      <c r="A29" s="15" t="s">
        <v>62</v>
      </c>
      <c r="F29" s="1"/>
      <c r="G29" s="1"/>
      <c r="H29" s="1"/>
      <c r="K29" s="66"/>
      <c r="L29" s="66"/>
      <c r="M29" s="66"/>
      <c r="N29" s="66"/>
      <c r="O29" s="66"/>
      <c r="P29" s="66"/>
      <c r="Q29" s="66"/>
      <c r="R29" s="66"/>
      <c r="S29" s="66"/>
    </row>
    <row r="30" spans="6:19" ht="10.5" customHeight="1">
      <c r="F30" s="1"/>
      <c r="G30" s="1"/>
      <c r="H30" s="1"/>
      <c r="K30" s="66"/>
      <c r="L30" s="53"/>
      <c r="M30" s="66"/>
      <c r="N30" s="66"/>
      <c r="O30" s="66"/>
      <c r="P30" s="66"/>
      <c r="Q30" s="53"/>
      <c r="R30" s="66"/>
      <c r="S30" s="66"/>
    </row>
    <row r="31" spans="1:19" ht="12.75">
      <c r="A31" s="2" t="s">
        <v>86</v>
      </c>
      <c r="F31" s="1">
        <f>-1409-200</f>
        <v>-1609</v>
      </c>
      <c r="G31" s="1"/>
      <c r="H31" s="1">
        <v>-2430.363</v>
      </c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2.75">
      <c r="A32" s="2" t="s">
        <v>97</v>
      </c>
      <c r="F32" s="1">
        <f>841</f>
        <v>841</v>
      </c>
      <c r="G32" s="1"/>
      <c r="H32" s="1">
        <v>1121.797</v>
      </c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2.75">
      <c r="A33" s="2" t="s">
        <v>27</v>
      </c>
      <c r="F33" s="1">
        <v>-120</v>
      </c>
      <c r="G33" s="1"/>
      <c r="H33" s="1">
        <v>-1665.56</v>
      </c>
      <c r="K33" s="66"/>
      <c r="L33" s="66"/>
      <c r="M33" s="66"/>
      <c r="N33" s="66"/>
      <c r="O33" s="66"/>
      <c r="P33" s="66"/>
      <c r="Q33" s="66"/>
      <c r="R33" s="66"/>
      <c r="S33" s="66"/>
    </row>
    <row r="34" spans="6:19" ht="12.75">
      <c r="F34" s="67">
        <f>SUM(F31:F33)</f>
        <v>-888</v>
      </c>
      <c r="G34" s="1"/>
      <c r="H34" s="67">
        <f>SUM(H31:H33)</f>
        <v>-2974.1259999999997</v>
      </c>
      <c r="K34" s="66"/>
      <c r="L34" s="66"/>
      <c r="M34" s="66"/>
      <c r="N34" s="66"/>
      <c r="O34" s="66"/>
      <c r="P34" s="66"/>
      <c r="Q34" s="66"/>
      <c r="R34" s="66"/>
      <c r="S34" s="66"/>
    </row>
    <row r="35" spans="6:19" ht="12.75">
      <c r="F35" s="1"/>
      <c r="G35" s="1"/>
      <c r="H35" s="1"/>
      <c r="K35" s="66"/>
      <c r="L35" s="66"/>
      <c r="M35" s="68"/>
      <c r="N35" s="66"/>
      <c r="O35" s="66"/>
      <c r="P35" s="66"/>
      <c r="Q35" s="66"/>
      <c r="R35" s="66"/>
      <c r="S35" s="66"/>
    </row>
    <row r="36" spans="1:19" ht="12.75">
      <c r="A36" s="15" t="s">
        <v>66</v>
      </c>
      <c r="F36" s="1"/>
      <c r="G36" s="1"/>
      <c r="H36" s="1"/>
      <c r="K36" s="66"/>
      <c r="L36" s="66"/>
      <c r="M36" s="66"/>
      <c r="N36" s="66"/>
      <c r="O36" s="66"/>
      <c r="P36" s="66"/>
      <c r="Q36" s="66"/>
      <c r="R36" s="66"/>
      <c r="S36" s="66"/>
    </row>
    <row r="37" spans="1:19" ht="12.75">
      <c r="A37" s="15"/>
      <c r="F37" s="1"/>
      <c r="G37" s="1"/>
      <c r="H37" s="1"/>
      <c r="K37" s="66"/>
      <c r="L37" s="66"/>
      <c r="M37" s="66"/>
      <c r="N37" s="66"/>
      <c r="O37" s="66"/>
      <c r="P37" s="66"/>
      <c r="Q37" s="66"/>
      <c r="R37" s="66"/>
      <c r="S37" s="66"/>
    </row>
    <row r="38" spans="1:19" ht="12.75">
      <c r="A38" s="3" t="s">
        <v>74</v>
      </c>
      <c r="F38" s="1">
        <v>74803</v>
      </c>
      <c r="G38" s="1"/>
      <c r="H38" s="1">
        <v>75563.412</v>
      </c>
      <c r="K38" s="66"/>
      <c r="L38" s="66"/>
      <c r="M38" s="66"/>
      <c r="N38" s="66"/>
      <c r="O38" s="66"/>
      <c r="P38" s="66"/>
      <c r="Q38" s="66"/>
      <c r="R38" s="66"/>
      <c r="S38" s="66"/>
    </row>
    <row r="39" spans="1:19" ht="12.75">
      <c r="A39" s="3" t="s">
        <v>73</v>
      </c>
      <c r="F39" s="1">
        <f>-82310-551.9</f>
        <v>-82861.9</v>
      </c>
      <c r="G39" s="1"/>
      <c r="H39" s="1">
        <f>-101095.349-506.304</f>
        <v>-101601.653</v>
      </c>
      <c r="K39" s="66"/>
      <c r="L39" s="66"/>
      <c r="M39" s="66"/>
      <c r="N39" s="66"/>
      <c r="O39" s="66"/>
      <c r="P39" s="66"/>
      <c r="Q39" s="66"/>
      <c r="R39" s="66"/>
      <c r="S39" s="66"/>
    </row>
    <row r="40" spans="1:19" ht="12.75">
      <c r="A40" s="3" t="s">
        <v>84</v>
      </c>
      <c r="F40" s="1">
        <v>-973</v>
      </c>
      <c r="G40" s="1"/>
      <c r="H40" s="1">
        <v>-1110.979</v>
      </c>
      <c r="K40" s="66"/>
      <c r="L40" s="66"/>
      <c r="M40" s="66"/>
      <c r="N40" s="66"/>
      <c r="O40" s="66"/>
      <c r="P40" s="66"/>
      <c r="Q40" s="66"/>
      <c r="R40" s="66"/>
      <c r="S40" s="66"/>
    </row>
    <row r="41" spans="1:8" ht="12.75">
      <c r="A41" s="3" t="s">
        <v>72</v>
      </c>
      <c r="F41" s="63">
        <v>99</v>
      </c>
      <c r="G41" s="1"/>
      <c r="H41" s="63">
        <v>15.288</v>
      </c>
    </row>
    <row r="42" spans="6:8" ht="12.75">
      <c r="F42" s="67">
        <f>SUM(F38:F41)</f>
        <v>-8932.899999999994</v>
      </c>
      <c r="G42" s="1"/>
      <c r="H42" s="67">
        <f>SUM(H38:H41)</f>
        <v>-27133.932000000008</v>
      </c>
    </row>
    <row r="43" spans="6:8" ht="12.75">
      <c r="F43" s="1"/>
      <c r="G43" s="1"/>
      <c r="H43" s="1"/>
    </row>
    <row r="44" spans="1:8" ht="12.75">
      <c r="A44" s="15" t="s">
        <v>91</v>
      </c>
      <c r="F44" s="1">
        <f>F27+F34+F42</f>
        <v>-5931.159999999989</v>
      </c>
      <c r="G44" s="1"/>
      <c r="H44" s="1">
        <f>H27+H34+H42</f>
        <v>-6281.33500000001</v>
      </c>
    </row>
    <row r="45" spans="6:8" ht="12.75">
      <c r="F45" s="1"/>
      <c r="G45" s="1"/>
      <c r="H45" s="1"/>
    </row>
    <row r="46" spans="1:8" ht="12.75">
      <c r="A46" s="15" t="s">
        <v>67</v>
      </c>
      <c r="F46" s="1">
        <v>-26755</v>
      </c>
      <c r="G46" s="1"/>
      <c r="H46" s="1">
        <v>-20474</v>
      </c>
    </row>
    <row r="47" spans="6:8" ht="12.75">
      <c r="F47" s="1"/>
      <c r="G47" s="1"/>
      <c r="H47" s="1"/>
    </row>
    <row r="48" spans="1:8" ht="13.5" thickBot="1">
      <c r="A48" s="15" t="s">
        <v>68</v>
      </c>
      <c r="F48" s="69">
        <f>F44+F46</f>
        <v>-32686.15999999999</v>
      </c>
      <c r="G48" s="1"/>
      <c r="H48" s="69">
        <f>H44+H46</f>
        <v>-26755.33500000001</v>
      </c>
    </row>
    <row r="49" spans="6:8" ht="12.75">
      <c r="F49" s="1"/>
      <c r="G49" s="1"/>
      <c r="H49" s="1"/>
    </row>
    <row r="50" spans="5:8" ht="12.75">
      <c r="E50" s="52"/>
      <c r="F50" s="1"/>
      <c r="G50" s="1"/>
      <c r="H50" s="1"/>
    </row>
    <row r="51" spans="6:8" ht="12.75">
      <c r="F51" s="1"/>
      <c r="G51" s="1"/>
      <c r="H51" s="1"/>
    </row>
    <row r="52" ht="12.75">
      <c r="F52" s="37"/>
    </row>
    <row r="55" ht="12.75">
      <c r="A55" s="3" t="s">
        <v>63</v>
      </c>
    </row>
    <row r="56" ht="12.75">
      <c r="A56" s="3" t="str">
        <f>PL!A48</f>
        <v>for the year ended 30th June 2005 )</v>
      </c>
    </row>
  </sheetData>
  <printOptions/>
  <pageMargins left="1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zay</cp:lastModifiedBy>
  <cp:lastPrinted>2006-08-29T08:49:47Z</cp:lastPrinted>
  <dcterms:created xsi:type="dcterms:W3CDTF">2002-11-26T06:34:47Z</dcterms:created>
  <dcterms:modified xsi:type="dcterms:W3CDTF">2006-08-29T08:50:16Z</dcterms:modified>
  <cp:category/>
  <cp:version/>
  <cp:contentType/>
  <cp:contentStatus/>
</cp:coreProperties>
</file>