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65251" windowWidth="7890" windowHeight="8835" firstSheet="4" activeTab="6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definedNames>
    <definedName name="_xlnm.Print_Area" localSheetId="5">'BS'!$A$1:$G$67</definedName>
    <definedName name="_xlnm.Print_Area" localSheetId="7">'CF-stmt'!$A$1:$H$69</definedName>
  </definedNames>
  <calcPr fullCalcOnLoad="1"/>
</workbook>
</file>

<file path=xl/comments8.xml><?xml version="1.0" encoding="utf-8"?>
<comments xmlns="http://schemas.openxmlformats.org/spreadsheetml/2006/main">
  <authors>
    <author>Summit CD</author>
    <author>Lin Kim Joo</author>
  </authors>
  <commentList>
    <comment ref="A75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  <comment ref="D38" authorId="1">
      <text>
        <r>
          <rPr>
            <b/>
            <sz val="8"/>
            <rFont val="Tahoma"/>
            <family val="0"/>
          </rPr>
          <t>Lin Kim Joo:</t>
        </r>
        <r>
          <rPr>
            <sz val="8"/>
            <rFont val="Tahoma"/>
            <family val="0"/>
          </rPr>
          <t xml:space="preserve">
actual payment. Monthly tax installment + year end tax payment</t>
        </r>
      </text>
    </comment>
  </commentList>
</comments>
</file>

<file path=xl/sharedStrings.xml><?xml version="1.0" encoding="utf-8"?>
<sst xmlns="http://schemas.openxmlformats.org/spreadsheetml/2006/main" count="206" uniqueCount="156">
  <si>
    <t>Taxation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</si>
  <si>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</si>
  <si>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</si>
  <si>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</si>
  <si>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</si>
  <si>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</si>
  <si>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</si>
  <si>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</si>
  <si>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</si>
  <si>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</si>
  <si>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</si>
  <si>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</si>
  <si>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</si>
  <si>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</si>
  <si>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</si>
  <si>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</si>
  <si>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</si>
  <si>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</si>
  <si>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</si>
  <si>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</si>
  <si>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</si>
  <si>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</si>
  <si>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</si>
  <si>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</si>
  <si>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</si>
  <si>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</si>
  <si>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</si>
  <si>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</si>
  <si>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</si>
  <si>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</si>
  <si>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</si>
  <si>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</si>
  <si>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</si>
  <si>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</si>
  <si>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</si>
  <si>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</si>
  <si>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</si>
  <si>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>Individual Quarter</t>
  </si>
  <si>
    <t>Cumulative Quarter</t>
  </si>
  <si>
    <t>Condensed Consolidated Statements of Changes in Equity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</si>
  <si>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</si>
  <si>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</si>
  <si>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</si>
  <si>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</si>
  <si>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</si>
  <si>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</si>
  <si>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</si>
  <si>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</si>
  <si>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</si>
  <si>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</si>
  <si>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</si>
  <si>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</si>
  <si>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</si>
  <si>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</si>
  <si>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</si>
  <si>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</si>
  <si>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</si>
  <si>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Interest paid</t>
  </si>
  <si>
    <t>Income tax paid</t>
  </si>
  <si>
    <t>Net cash flows from operating activities</t>
  </si>
  <si>
    <t>Investing Activities</t>
  </si>
  <si>
    <t xml:space="preserve">   Interest received</t>
  </si>
  <si>
    <t>Financing Activities</t>
  </si>
  <si>
    <t xml:space="preserve">   Advances to subsidiary / (repayment to holding co)</t>
  </si>
  <si>
    <t>Net change in Cash &amp; Cash Equivalents</t>
  </si>
  <si>
    <t>(The Condensed Consolidated Cash Flow Statements should be read in conjunction with the</t>
  </si>
  <si>
    <t xml:space="preserve">   Basic </t>
  </si>
  <si>
    <t>As at</t>
  </si>
  <si>
    <t>(RM'000)</t>
  </si>
  <si>
    <t>Condensed Consolidated Income Statement (Unaudited)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</si>
  <si>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</si>
  <si>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</si>
  <si>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</si>
  <si>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</si>
  <si>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</si>
  <si>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</si>
  <si>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</si>
  <si>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 xml:space="preserve">   Bonus issue expenses</t>
  </si>
  <si>
    <t xml:space="preserve">   Dividend paid</t>
  </si>
  <si>
    <t xml:space="preserve">   Uplift of fixed deposit pledged in previous years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</si>
  <si>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</si>
  <si>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</si>
  <si>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</si>
  <si>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</si>
  <si>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</si>
  <si>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</si>
  <si>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</si>
  <si>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Tax recoverable</t>
  </si>
  <si>
    <t>Profit / (Loss) for the period</t>
  </si>
  <si>
    <t>Profit / (Loss) after tax</t>
  </si>
  <si>
    <t>As at End of</t>
  </si>
  <si>
    <t>As at Preceding</t>
  </si>
  <si>
    <t>Profit / (Loss) from operations</t>
  </si>
  <si>
    <t>Profit / (Loss) before tax</t>
  </si>
  <si>
    <t>Capital</t>
  </si>
  <si>
    <t xml:space="preserve">Share </t>
  </si>
  <si>
    <t>Profits</t>
  </si>
  <si>
    <t xml:space="preserve">Retained </t>
  </si>
  <si>
    <t xml:space="preserve">   Proceed from disposal of fixed assets</t>
  </si>
  <si>
    <t>Development Property</t>
  </si>
  <si>
    <t>Profit before taxation</t>
  </si>
  <si>
    <t xml:space="preserve">   Bad debts written off</t>
  </si>
  <si>
    <t xml:space="preserve">   Provision for doubtful debts / (written back)</t>
  </si>
  <si>
    <t xml:space="preserve">   Purchases of fixed assets</t>
  </si>
  <si>
    <t>Net cash (used in) / generated from investing activities</t>
  </si>
  <si>
    <t>Net cash (used in) / generated from financing activities</t>
  </si>
  <si>
    <t xml:space="preserve">   Investment in development properties</t>
  </si>
  <si>
    <t xml:space="preserve">   Proceeds from bank borrowing</t>
  </si>
  <si>
    <t xml:space="preserve">   Repayment of bank borrowing</t>
  </si>
  <si>
    <t xml:space="preserve">   Acquisition of cash and bank balance in subsidiary</t>
  </si>
  <si>
    <t>Perceding Year</t>
  </si>
  <si>
    <t>Corresponding</t>
  </si>
  <si>
    <t>quarter ended</t>
  </si>
  <si>
    <t>Preceding Year</t>
  </si>
  <si>
    <t>Current Year To Date</t>
  </si>
  <si>
    <r>
      <t xml:space="preserve">At 1st April 2006 - </t>
    </r>
    <r>
      <rPr>
        <b/>
        <sz val="10"/>
        <rFont val="Times New Roman"/>
        <family val="1"/>
      </rPr>
      <t>Audited figure</t>
    </r>
  </si>
  <si>
    <t>Perceding Year To Date</t>
  </si>
  <si>
    <r>
      <t>At 1st April 2005 -</t>
    </r>
    <r>
      <rPr>
        <b/>
        <sz val="10"/>
        <rFont val="Times New Roman"/>
        <family val="1"/>
      </rPr>
      <t xml:space="preserve"> Audited figure</t>
    </r>
  </si>
  <si>
    <t>Net loss for the period</t>
  </si>
  <si>
    <t>Net Profit for the period</t>
  </si>
  <si>
    <t>Audited Financial Report for the year ended 31st March 2006)</t>
  </si>
  <si>
    <t>Annual Audited Financial Report for the year ended 31st March 2006)</t>
  </si>
  <si>
    <t>with the Annual Audited Financial Report for the year ended 31st March 2006)</t>
  </si>
  <si>
    <t xml:space="preserve">   Proceed/(Repayment) of hire purchase creditors</t>
  </si>
  <si>
    <t>Equity</t>
  </si>
  <si>
    <t>Minority</t>
  </si>
  <si>
    <t>Interest</t>
  </si>
  <si>
    <t>Attributable to equity holders of the parent company</t>
  </si>
  <si>
    <t>Total Equity</t>
  </si>
  <si>
    <t>Attributable to:</t>
  </si>
  <si>
    <t>Equity holders of the parent</t>
  </si>
  <si>
    <t xml:space="preserve">Earnings / (Loss) per share attributable to </t>
  </si>
  <si>
    <t xml:space="preserve"> equity holders of the parent (sen)</t>
  </si>
  <si>
    <t xml:space="preserve">Net assets per share attributable to </t>
  </si>
  <si>
    <t xml:space="preserve">   equity holders of the parent (sen)</t>
  </si>
  <si>
    <t>Cash &amp; Cash Equivalents at beginning of period</t>
  </si>
  <si>
    <t>Cash &amp; Cash Equivalents at end of period</t>
  </si>
  <si>
    <t>Page 1 of 14</t>
  </si>
  <si>
    <t>Page 2 of 14</t>
  </si>
  <si>
    <t>Page 3 of 14</t>
  </si>
  <si>
    <t>Page 4 of 14</t>
  </si>
  <si>
    <t>Investment Property</t>
  </si>
  <si>
    <t>For the Period Ended 30th September 2006</t>
  </si>
  <si>
    <t>30th September 2006</t>
  </si>
  <si>
    <t>As At 30th September 2006</t>
  </si>
  <si>
    <t>For the Period Ended 30th September 2005</t>
  </si>
  <si>
    <t>30th September 2005</t>
  </si>
  <si>
    <t>Share of results of an</t>
  </si>
  <si>
    <t xml:space="preserve">    associated company</t>
  </si>
  <si>
    <t>Investment in Associated Company</t>
  </si>
  <si>
    <t>6 months ended</t>
  </si>
  <si>
    <t xml:space="preserve">6 months ended </t>
  </si>
  <si>
    <t xml:space="preserve">   Investment in associated company</t>
  </si>
  <si>
    <t xml:space="preserve">   Share of result of an associated company</t>
  </si>
  <si>
    <t xml:space="preserve">   Loss in disposal of fixed assets</t>
  </si>
  <si>
    <t>Cash generated from operations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</si>
</sst>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2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41" fontId="11" fillId="0" borderId="0" xfId="16" applyNumberFormat="1" applyFont="1" applyAlignment="1">
      <alignment horizontal="right"/>
    </xf>
    <xf numFmtId="38" fontId="11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1" fillId="0" borderId="0" xfId="16" applyNumberFormat="1" applyFont="1" applyAlignment="1">
      <alignment horizontal="right"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201" fontId="1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43" fontId="1" fillId="0" borderId="0" xfId="15" applyFont="1" applyAlignment="1">
      <alignment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38" fontId="1" fillId="0" borderId="0" xfId="0" applyNumberFormat="1" applyFont="1" applyFill="1" applyAlignment="1">
      <alignment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38" fontId="1" fillId="0" borderId="4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79" fontId="17" fillId="0" borderId="0" xfId="15" applyNumberFormat="1" applyFont="1" applyAlignment="1">
      <alignment/>
    </xf>
    <xf numFmtId="179" fontId="18" fillId="0" borderId="0" xfId="15" applyNumberFormat="1" applyFont="1" applyAlignment="1">
      <alignment/>
    </xf>
    <xf numFmtId="179" fontId="16" fillId="0" borderId="0" xfId="15" applyNumberFormat="1" applyFont="1" applyBorder="1" applyAlignment="1">
      <alignment/>
    </xf>
    <xf numFmtId="179" fontId="16" fillId="0" borderId="0" xfId="15" applyNumberFormat="1" applyFont="1" applyAlignment="1">
      <alignment/>
    </xf>
    <xf numFmtId="2" fontId="1" fillId="0" borderId="0" xfId="15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179" fontId="1" fillId="0" borderId="0" xfId="15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52</xdr:row>
      <xdr:rowOff>0</xdr:rowOff>
    </xdr:from>
    <xdr:to>
      <xdr:col>0</xdr:col>
      <xdr:colOff>609600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A7" sqref="A7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5.7109375" style="1" customWidth="1"/>
    <col min="4" max="4" width="10.7109375" style="17" customWidth="1"/>
    <col min="5" max="5" width="3.7109375" style="7" customWidth="1"/>
    <col min="6" max="6" width="10.7109375" style="17" customWidth="1"/>
    <col min="7" max="7" width="8.7109375" style="7" customWidth="1"/>
    <col min="8" max="8" width="10.7109375" style="17" customWidth="1"/>
    <col min="9" max="9" width="3.7109375" style="17" customWidth="1"/>
    <col min="10" max="10" width="12.421875" style="17" customWidth="1"/>
    <col min="11" max="16384" width="9.140625" style="1" customWidth="1"/>
  </cols>
  <sheetData>
    <row r="1" spans="1:10" ht="16.5">
      <c r="A1" s="15" t="s">
        <v>34</v>
      </c>
      <c r="D1" s="16"/>
      <c r="F1" s="16"/>
      <c r="H1" s="16"/>
      <c r="I1" s="16"/>
      <c r="J1" s="16"/>
    </row>
    <row r="2" spans="1:10" ht="12.75">
      <c r="A2" s="5" t="s">
        <v>35</v>
      </c>
      <c r="D2" s="16"/>
      <c r="F2" s="16"/>
      <c r="H2" s="16"/>
      <c r="I2" s="16"/>
      <c r="J2" s="16"/>
    </row>
    <row r="3" spans="1:10" s="72" customFormat="1" ht="12.75">
      <c r="A3" s="5"/>
      <c r="D3" s="73"/>
      <c r="F3" s="73"/>
      <c r="H3" s="73"/>
      <c r="I3" s="73"/>
      <c r="J3" s="73"/>
    </row>
    <row r="4" spans="1:10" s="72" customFormat="1" ht="12.75">
      <c r="A4" s="5"/>
      <c r="D4" s="73"/>
      <c r="F4" s="73"/>
      <c r="H4" s="73"/>
      <c r="I4" s="73"/>
      <c r="J4" s="73"/>
    </row>
    <row r="5" ht="12.75">
      <c r="A5" s="3" t="s">
        <v>69</v>
      </c>
    </row>
    <row r="6" spans="1:4" ht="12.75">
      <c r="A6" s="3" t="s">
        <v>142</v>
      </c>
      <c r="C6" s="3"/>
      <c r="D6" s="75"/>
    </row>
    <row r="8" spans="4:10" s="3" customFormat="1" ht="12.75">
      <c r="D8" s="118" t="s">
        <v>37</v>
      </c>
      <c r="E8" s="118"/>
      <c r="F8" s="118"/>
      <c r="G8" s="76"/>
      <c r="H8" s="118" t="s">
        <v>38</v>
      </c>
      <c r="I8" s="118"/>
      <c r="J8" s="118"/>
    </row>
    <row r="9" spans="3:10" s="3" customFormat="1" ht="12.75">
      <c r="C9" s="68"/>
      <c r="D9" s="81" t="s">
        <v>82</v>
      </c>
      <c r="E9" s="76"/>
      <c r="F9" s="81" t="s">
        <v>110</v>
      </c>
      <c r="G9" s="76"/>
      <c r="H9" s="81" t="s">
        <v>82</v>
      </c>
      <c r="I9" s="81"/>
      <c r="J9" s="81" t="s">
        <v>113</v>
      </c>
    </row>
    <row r="10" spans="3:10" s="3" customFormat="1" ht="12.75">
      <c r="C10" s="68"/>
      <c r="D10" s="81" t="s">
        <v>83</v>
      </c>
      <c r="E10" s="76"/>
      <c r="F10" s="81" t="s">
        <v>111</v>
      </c>
      <c r="G10" s="76"/>
      <c r="H10" s="81" t="s">
        <v>83</v>
      </c>
      <c r="I10" s="81"/>
      <c r="J10" s="81" t="s">
        <v>111</v>
      </c>
    </row>
    <row r="11" spans="3:10" s="3" customFormat="1" ht="12.75">
      <c r="C11" s="68"/>
      <c r="D11" s="81" t="s">
        <v>84</v>
      </c>
      <c r="E11" s="76"/>
      <c r="F11" s="81" t="s">
        <v>112</v>
      </c>
      <c r="G11" s="76"/>
      <c r="H11" s="81" t="s">
        <v>85</v>
      </c>
      <c r="I11" s="81"/>
      <c r="J11" s="81" t="s">
        <v>112</v>
      </c>
    </row>
    <row r="12" spans="3:10" s="3" customFormat="1" ht="12.75">
      <c r="C12" s="68"/>
      <c r="D12" s="77">
        <v>38990</v>
      </c>
      <c r="E12" s="68"/>
      <c r="F12" s="77">
        <v>38625</v>
      </c>
      <c r="G12" s="68"/>
      <c r="H12" s="77">
        <f>D12</f>
        <v>38990</v>
      </c>
      <c r="I12" s="26"/>
      <c r="J12" s="77">
        <f>F12</f>
        <v>38625</v>
      </c>
    </row>
    <row r="13" spans="4:10" s="3" customFormat="1" ht="12.75" hidden="1">
      <c r="D13" s="80"/>
      <c r="E13" s="76"/>
      <c r="F13" s="80"/>
      <c r="G13" s="76"/>
      <c r="H13" s="80"/>
      <c r="I13" s="81"/>
      <c r="J13" s="26"/>
    </row>
    <row r="14" spans="4:10" s="3" customFormat="1" ht="12.75">
      <c r="D14" s="26" t="s">
        <v>74</v>
      </c>
      <c r="E14" s="76"/>
      <c r="F14" s="26" t="s">
        <v>74</v>
      </c>
      <c r="G14" s="76"/>
      <c r="H14" s="26" t="s">
        <v>74</v>
      </c>
      <c r="I14" s="81"/>
      <c r="J14" s="26" t="s">
        <v>74</v>
      </c>
    </row>
    <row r="16" spans="1:14" ht="12.75">
      <c r="A16" s="9" t="s">
        <v>26</v>
      </c>
      <c r="B16" s="9"/>
      <c r="D16" s="19">
        <f>H16-7760</f>
        <v>10025</v>
      </c>
      <c r="E16" s="10"/>
      <c r="F16" s="19">
        <v>8751</v>
      </c>
      <c r="G16" s="10"/>
      <c r="H16" s="19">
        <v>17785</v>
      </c>
      <c r="I16" s="19"/>
      <c r="J16" s="19">
        <v>16545</v>
      </c>
      <c r="K16" s="71"/>
      <c r="L16" s="71"/>
      <c r="N16" s="71"/>
    </row>
    <row r="17" spans="1:14" ht="12.75">
      <c r="A17" s="9"/>
      <c r="B17" s="9"/>
      <c r="D17" s="19"/>
      <c r="E17" s="10"/>
      <c r="F17" s="19"/>
      <c r="G17" s="10"/>
      <c r="H17" s="19"/>
      <c r="I17" s="19"/>
      <c r="J17" s="19"/>
      <c r="K17" s="71"/>
      <c r="L17" s="71"/>
      <c r="N17" s="71"/>
    </row>
    <row r="18" spans="1:14" ht="12.75">
      <c r="A18" s="9" t="s">
        <v>27</v>
      </c>
      <c r="B18" s="9"/>
      <c r="D18" s="19">
        <f>H18+7704</f>
        <v>-10012</v>
      </c>
      <c r="E18" s="10"/>
      <c r="F18" s="19">
        <v>-8444</v>
      </c>
      <c r="G18" s="10"/>
      <c r="H18" s="19">
        <f>-14590-1375-1751</f>
        <v>-17716</v>
      </c>
      <c r="I18" s="19"/>
      <c r="J18" s="19">
        <v>-16845</v>
      </c>
      <c r="K18" s="71"/>
      <c r="L18" s="71"/>
      <c r="N18" s="71"/>
    </row>
    <row r="19" spans="1:14" ht="12.75">
      <c r="A19" s="9"/>
      <c r="B19" s="9"/>
      <c r="D19" s="19"/>
      <c r="E19" s="10"/>
      <c r="F19" s="19"/>
      <c r="G19" s="10"/>
      <c r="H19" s="19"/>
      <c r="I19" s="19"/>
      <c r="J19" s="19"/>
      <c r="K19" s="71"/>
      <c r="L19" s="71"/>
      <c r="N19" s="71"/>
    </row>
    <row r="20" spans="1:14" ht="12.75">
      <c r="A20" s="9" t="s">
        <v>70</v>
      </c>
      <c r="B20" s="9"/>
      <c r="D20" s="19">
        <f>H20-68</f>
        <v>110</v>
      </c>
      <c r="E20" s="10"/>
      <c r="F20" s="19">
        <v>72</v>
      </c>
      <c r="G20" s="10"/>
      <c r="H20" s="19">
        <v>178</v>
      </c>
      <c r="I20" s="19"/>
      <c r="J20" s="19">
        <v>215</v>
      </c>
      <c r="K20" s="71"/>
      <c r="L20" s="71"/>
      <c r="N20" s="71"/>
    </row>
    <row r="21" spans="1:14" ht="12.75">
      <c r="A21" s="9"/>
      <c r="B21" s="9"/>
      <c r="D21" s="20"/>
      <c r="E21" s="11"/>
      <c r="F21" s="20"/>
      <c r="G21" s="11"/>
      <c r="H21" s="20"/>
      <c r="I21" s="20"/>
      <c r="J21" s="20"/>
      <c r="K21" s="71"/>
      <c r="L21" s="71"/>
      <c r="N21" s="71"/>
    </row>
    <row r="22" spans="1:14" ht="12.75">
      <c r="A22" s="9" t="s">
        <v>92</v>
      </c>
      <c r="B22" s="9"/>
      <c r="D22" s="19">
        <f>SUM(D16:D21)</f>
        <v>123</v>
      </c>
      <c r="E22" s="19"/>
      <c r="F22" s="19">
        <f>SUM(F16:F21)</f>
        <v>379</v>
      </c>
      <c r="G22" s="10"/>
      <c r="H22" s="19">
        <f>SUM(H16:H21)</f>
        <v>247</v>
      </c>
      <c r="I22" s="19"/>
      <c r="J22" s="19">
        <f>SUM(J16:J21)</f>
        <v>-85</v>
      </c>
      <c r="K22" s="71"/>
      <c r="L22" s="71"/>
      <c r="N22" s="71"/>
    </row>
    <row r="23" spans="1:14" ht="12.75">
      <c r="A23" s="9"/>
      <c r="B23" s="9"/>
      <c r="D23" s="19"/>
      <c r="E23" s="10"/>
      <c r="F23" s="19"/>
      <c r="G23" s="10"/>
      <c r="H23" s="19"/>
      <c r="I23" s="19"/>
      <c r="J23" s="19"/>
      <c r="K23" s="71"/>
      <c r="L23" s="71"/>
      <c r="N23" s="71"/>
    </row>
    <row r="24" spans="1:14" ht="12.75">
      <c r="A24" s="9" t="s">
        <v>28</v>
      </c>
      <c r="B24" s="9"/>
      <c r="D24" s="19">
        <f>H24+90</f>
        <v>-70</v>
      </c>
      <c r="E24" s="10"/>
      <c r="F24" s="19">
        <v>-48</v>
      </c>
      <c r="G24" s="10"/>
      <c r="H24" s="19">
        <v>-160</v>
      </c>
      <c r="I24" s="19"/>
      <c r="J24" s="19">
        <v>-120</v>
      </c>
      <c r="K24" s="71"/>
      <c r="L24" s="71"/>
      <c r="N24" s="71"/>
    </row>
    <row r="25" spans="1:14" ht="12.75">
      <c r="A25" s="9"/>
      <c r="B25" s="9"/>
      <c r="D25" s="21"/>
      <c r="E25" s="12"/>
      <c r="F25" s="21"/>
      <c r="G25" s="12"/>
      <c r="H25" s="21"/>
      <c r="I25" s="21"/>
      <c r="J25" s="21"/>
      <c r="K25" s="71"/>
      <c r="L25" s="71"/>
      <c r="N25" s="71"/>
    </row>
    <row r="26" spans="1:14" ht="12.75">
      <c r="A26" s="9" t="s">
        <v>147</v>
      </c>
      <c r="B26" s="9"/>
      <c r="D26" s="21">
        <f>H26-0</f>
        <v>34</v>
      </c>
      <c r="E26" s="12"/>
      <c r="F26" s="21">
        <v>0</v>
      </c>
      <c r="G26" s="12"/>
      <c r="H26" s="21">
        <v>34</v>
      </c>
      <c r="I26" s="21"/>
      <c r="J26" s="21">
        <v>0</v>
      </c>
      <c r="K26" s="71"/>
      <c r="L26" s="71"/>
      <c r="N26" s="71"/>
    </row>
    <row r="27" spans="1:14" ht="12.75">
      <c r="A27" s="9" t="s">
        <v>148</v>
      </c>
      <c r="B27" s="9"/>
      <c r="D27" s="20"/>
      <c r="E27" s="11"/>
      <c r="F27" s="20"/>
      <c r="G27" s="11"/>
      <c r="H27" s="20"/>
      <c r="I27" s="20"/>
      <c r="J27" s="20"/>
      <c r="K27" s="71"/>
      <c r="L27" s="71"/>
      <c r="N27" s="71"/>
    </row>
    <row r="28" spans="1:14" ht="12.75">
      <c r="A28" s="9"/>
      <c r="B28" s="9"/>
      <c r="D28" s="21"/>
      <c r="E28" s="12"/>
      <c r="F28" s="21"/>
      <c r="G28" s="12"/>
      <c r="H28" s="21"/>
      <c r="I28" s="21"/>
      <c r="J28" s="21"/>
      <c r="K28" s="71"/>
      <c r="L28" s="71"/>
      <c r="N28" s="71"/>
    </row>
    <row r="29" spans="1:14" ht="12.75">
      <c r="A29" s="9" t="s">
        <v>93</v>
      </c>
      <c r="B29" s="9"/>
      <c r="D29" s="19">
        <f>SUM(D22:D27)</f>
        <v>87</v>
      </c>
      <c r="E29" s="19"/>
      <c r="F29" s="19">
        <f>SUM(F22:F27)</f>
        <v>331</v>
      </c>
      <c r="G29" s="10"/>
      <c r="H29" s="19">
        <f>SUM(H22:H27)</f>
        <v>121</v>
      </c>
      <c r="I29" s="19"/>
      <c r="J29" s="19">
        <f>SUM(J22:J27)</f>
        <v>-205</v>
      </c>
      <c r="K29" s="71"/>
      <c r="L29" s="71"/>
      <c r="N29" s="71"/>
    </row>
    <row r="30" spans="1:14" ht="12.75">
      <c r="A30" s="9"/>
      <c r="B30" s="9"/>
      <c r="D30" s="19"/>
      <c r="E30" s="10"/>
      <c r="F30" s="19"/>
      <c r="G30" s="10"/>
      <c r="H30" s="19"/>
      <c r="I30" s="19"/>
      <c r="J30" s="19"/>
      <c r="K30" s="71"/>
      <c r="L30" s="71"/>
      <c r="N30" s="71"/>
    </row>
    <row r="31" spans="1:14" ht="12.75">
      <c r="A31" s="9" t="s">
        <v>0</v>
      </c>
      <c r="B31" s="9"/>
      <c r="D31" s="19">
        <f>H31-4</f>
        <v>-75</v>
      </c>
      <c r="E31" s="10"/>
      <c r="F31" s="19">
        <v>-31</v>
      </c>
      <c r="G31" s="10"/>
      <c r="H31" s="19">
        <v>-71</v>
      </c>
      <c r="I31" s="19"/>
      <c r="J31" s="19">
        <v>34</v>
      </c>
      <c r="K31" s="71"/>
      <c r="L31" s="71"/>
      <c r="N31" s="71"/>
    </row>
    <row r="32" spans="1:14" ht="12.75">
      <c r="A32" s="9"/>
      <c r="B32" s="9"/>
      <c r="D32" s="20"/>
      <c r="E32" s="11"/>
      <c r="F32" s="20"/>
      <c r="G32" s="11"/>
      <c r="H32" s="20"/>
      <c r="I32" s="20"/>
      <c r="J32" s="20"/>
      <c r="K32" s="71"/>
      <c r="L32" s="71"/>
      <c r="N32" s="71"/>
    </row>
    <row r="33" spans="1:14" ht="13.5" thickBot="1">
      <c r="A33" s="9" t="s">
        <v>89</v>
      </c>
      <c r="B33" s="9"/>
      <c r="D33" s="22">
        <f>SUM(D29:D32)</f>
        <v>12</v>
      </c>
      <c r="E33" s="13"/>
      <c r="F33" s="22">
        <f>SUM(F29:F32)</f>
        <v>300</v>
      </c>
      <c r="G33" s="13"/>
      <c r="H33" s="22">
        <f>SUM(H29:H32)</f>
        <v>50</v>
      </c>
      <c r="I33" s="22"/>
      <c r="J33" s="22">
        <f>SUM(J29:J32)</f>
        <v>-171</v>
      </c>
      <c r="K33" s="71"/>
      <c r="L33" s="71"/>
      <c r="N33" s="71"/>
    </row>
    <row r="34" spans="1:14" ht="13.5" thickTop="1">
      <c r="A34" s="9"/>
      <c r="B34" s="9"/>
      <c r="D34" s="21"/>
      <c r="E34" s="12"/>
      <c r="F34" s="21"/>
      <c r="G34" s="12"/>
      <c r="H34" s="21"/>
      <c r="I34" s="21"/>
      <c r="J34" s="21"/>
      <c r="K34" s="71"/>
      <c r="L34" s="71"/>
      <c r="N34" s="71"/>
    </row>
    <row r="35" spans="1:14" ht="12.75">
      <c r="A35" s="9"/>
      <c r="B35" s="9"/>
      <c r="D35" s="21"/>
      <c r="E35" s="12"/>
      <c r="F35" s="21"/>
      <c r="G35" s="12"/>
      <c r="H35" s="21"/>
      <c r="I35" s="21"/>
      <c r="J35" s="21"/>
      <c r="K35" s="71"/>
      <c r="L35" s="71"/>
      <c r="N35" s="71"/>
    </row>
    <row r="36" spans="1:14" ht="12.75">
      <c r="A36" s="9"/>
      <c r="B36" s="9"/>
      <c r="D36" s="19"/>
      <c r="E36" s="10"/>
      <c r="F36" s="19"/>
      <c r="G36" s="10"/>
      <c r="H36" s="19"/>
      <c r="I36" s="19"/>
      <c r="J36" s="19"/>
      <c r="K36" s="71"/>
      <c r="L36" s="71"/>
      <c r="N36" s="71"/>
    </row>
    <row r="37" spans="1:14" ht="12.75">
      <c r="A37" s="9" t="s">
        <v>129</v>
      </c>
      <c r="B37" s="9"/>
      <c r="D37" s="19"/>
      <c r="E37" s="10"/>
      <c r="F37" s="19"/>
      <c r="G37" s="10"/>
      <c r="H37" s="19"/>
      <c r="I37" s="19"/>
      <c r="J37" s="19"/>
      <c r="K37" s="71"/>
      <c r="L37" s="71"/>
      <c r="N37" s="71"/>
    </row>
    <row r="38" spans="1:14" ht="12.75">
      <c r="A38" s="9" t="s">
        <v>130</v>
      </c>
      <c r="B38" s="9"/>
      <c r="D38" s="19">
        <f>H38-39</f>
        <v>12</v>
      </c>
      <c r="E38" s="10"/>
      <c r="F38" s="19">
        <v>300</v>
      </c>
      <c r="G38" s="10"/>
      <c r="H38" s="19">
        <v>51</v>
      </c>
      <c r="I38" s="19"/>
      <c r="J38" s="19">
        <v>-171</v>
      </c>
      <c r="K38" s="71"/>
      <c r="L38" s="71"/>
      <c r="N38" s="71"/>
    </row>
    <row r="39" spans="1:14" ht="12.75">
      <c r="A39" s="9" t="s">
        <v>29</v>
      </c>
      <c r="B39" s="9"/>
      <c r="D39" s="21">
        <f>H39+1</f>
        <v>0</v>
      </c>
      <c r="E39" s="12"/>
      <c r="F39" s="21">
        <v>0</v>
      </c>
      <c r="G39" s="12"/>
      <c r="H39" s="21">
        <v>-1</v>
      </c>
      <c r="I39" s="21"/>
      <c r="J39" s="21">
        <v>0</v>
      </c>
      <c r="K39" s="71"/>
      <c r="L39" s="71"/>
      <c r="N39" s="71"/>
    </row>
    <row r="40" spans="1:14" ht="12.75">
      <c r="A40" s="9"/>
      <c r="B40" s="9"/>
      <c r="D40" s="21"/>
      <c r="E40" s="12"/>
      <c r="F40" s="21"/>
      <c r="G40" s="12"/>
      <c r="H40" s="21"/>
      <c r="I40" s="21"/>
      <c r="J40" s="21"/>
      <c r="K40" s="71"/>
      <c r="L40" s="71"/>
      <c r="N40" s="71"/>
    </row>
    <row r="41" spans="1:14" ht="13.5" thickBot="1">
      <c r="A41" s="9" t="s">
        <v>88</v>
      </c>
      <c r="B41" s="9"/>
      <c r="D41" s="22">
        <f>SUM(D38:D39)</f>
        <v>12</v>
      </c>
      <c r="E41" s="13"/>
      <c r="F41" s="22">
        <f>SUM(F38:F39)</f>
        <v>300</v>
      </c>
      <c r="G41" s="13"/>
      <c r="H41" s="22">
        <f>SUM(H38:H39)</f>
        <v>50</v>
      </c>
      <c r="I41" s="22"/>
      <c r="J41" s="22">
        <f>SUM(J38:J39)</f>
        <v>-171</v>
      </c>
      <c r="K41" s="71"/>
      <c r="L41" s="71"/>
      <c r="N41" s="71"/>
    </row>
    <row r="42" spans="1:12" ht="13.5" thickTop="1">
      <c r="A42" s="9"/>
      <c r="B42" s="9"/>
      <c r="K42" s="71"/>
      <c r="L42" s="71"/>
    </row>
    <row r="43" spans="1:12" ht="12.75">
      <c r="A43" s="9"/>
      <c r="B43" s="9"/>
      <c r="D43" s="94"/>
      <c r="E43" s="17"/>
      <c r="G43" s="17"/>
      <c r="K43" s="71"/>
      <c r="L43" s="71"/>
    </row>
    <row r="44" spans="1:12" ht="12.75">
      <c r="A44" s="9" t="s">
        <v>131</v>
      </c>
      <c r="B44" s="9"/>
      <c r="K44" s="71"/>
      <c r="L44" s="71"/>
    </row>
    <row r="45" spans="1:12" ht="12.75">
      <c r="A45" s="9" t="s">
        <v>132</v>
      </c>
      <c r="B45" s="9"/>
      <c r="K45" s="71"/>
      <c r="L45" s="71"/>
    </row>
    <row r="46" spans="1:12" ht="12.75" hidden="1">
      <c r="A46" s="9" t="s">
        <v>10</v>
      </c>
      <c r="B46" s="9"/>
      <c r="D46" s="43">
        <v>40000</v>
      </c>
      <c r="E46" s="44"/>
      <c r="F46" s="117">
        <v>40000</v>
      </c>
      <c r="G46" s="44"/>
      <c r="H46" s="43">
        <v>40000</v>
      </c>
      <c r="I46" s="44"/>
      <c r="J46" s="43">
        <v>40000</v>
      </c>
      <c r="K46" s="71"/>
      <c r="L46" s="71"/>
    </row>
    <row r="47" spans="1:12" ht="12.75">
      <c r="A47" s="1" t="s">
        <v>66</v>
      </c>
      <c r="D47" s="45">
        <f>(D38/D46)*100</f>
        <v>0.03</v>
      </c>
      <c r="E47" s="8"/>
      <c r="F47" s="45">
        <f>(F38/F46)*100</f>
        <v>0.75</v>
      </c>
      <c r="G47" s="8"/>
      <c r="H47" s="45">
        <f>(H38/H46)*100</f>
        <v>0.1275</v>
      </c>
      <c r="I47" s="18"/>
      <c r="J47" s="45">
        <f>(J38/J46)*100</f>
        <v>-0.4275</v>
      </c>
      <c r="K47" s="71"/>
      <c r="L47" s="71"/>
    </row>
    <row r="48" spans="4:12" ht="12.75">
      <c r="D48" s="18"/>
      <c r="E48" s="8"/>
      <c r="F48" s="18"/>
      <c r="G48" s="8"/>
      <c r="H48" s="18"/>
      <c r="I48" s="18"/>
      <c r="J48" s="18"/>
      <c r="K48" s="71"/>
      <c r="L48" s="71"/>
    </row>
    <row r="49" spans="1:12" ht="13.5" thickBot="1">
      <c r="A49" s="1" t="s">
        <v>33</v>
      </c>
      <c r="D49" s="23" t="s">
        <v>17</v>
      </c>
      <c r="E49" s="14"/>
      <c r="F49" s="23" t="s">
        <v>17</v>
      </c>
      <c r="G49" s="14"/>
      <c r="H49" s="23" t="s">
        <v>17</v>
      </c>
      <c r="I49" s="23"/>
      <c r="J49" s="23" t="s">
        <v>17</v>
      </c>
      <c r="K49" s="71"/>
      <c r="L49" s="71"/>
    </row>
    <row r="50" spans="11:12" ht="13.5" thickTop="1">
      <c r="K50" s="71"/>
      <c r="L50" s="71"/>
    </row>
    <row r="51" spans="1:12" ht="12.75">
      <c r="A51" s="3"/>
      <c r="K51" s="71"/>
      <c r="L51" s="71"/>
    </row>
    <row r="52" spans="1:12" ht="12.75">
      <c r="A52" s="3"/>
      <c r="K52" s="71"/>
      <c r="L52" s="71"/>
    </row>
    <row r="53" spans="1:12" ht="12.75">
      <c r="A53" s="3"/>
      <c r="K53" s="71"/>
      <c r="L53" s="71"/>
    </row>
    <row r="54" spans="1:12" ht="12.75">
      <c r="A54" s="3"/>
      <c r="K54" s="71"/>
      <c r="L54" s="71"/>
    </row>
    <row r="55" spans="11:12" ht="12.75">
      <c r="K55" s="71"/>
      <c r="L55" s="71"/>
    </row>
    <row r="56" spans="11:12" ht="12.75">
      <c r="K56" s="71"/>
      <c r="L56" s="71"/>
    </row>
    <row r="61" ht="12.75">
      <c r="A61" s="3" t="s">
        <v>36</v>
      </c>
    </row>
    <row r="62" ht="12.75">
      <c r="A62" s="3" t="s">
        <v>120</v>
      </c>
    </row>
    <row r="63" ht="12.75">
      <c r="J63" s="1"/>
    </row>
    <row r="64" ht="12.75">
      <c r="J64" s="18" t="s">
        <v>137</v>
      </c>
    </row>
  </sheetData>
  <mergeCells count="2">
    <mergeCell ref="D8:F8"/>
    <mergeCell ref="H8:J8"/>
  </mergeCells>
  <printOptions/>
  <pageMargins left="0.75" right="0.75" top="0.54" bottom="0.3" header="0.3" footer="0.2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1"/>
  <sheetViews>
    <sheetView workbookViewId="0" topLeftCell="A1">
      <selection activeCell="E22" sqref="E22"/>
    </sheetView>
  </sheetViews>
  <sheetFormatPr defaultColWidth="9.140625" defaultRowHeight="12.75"/>
  <cols>
    <col min="1" max="1" width="5.00390625" style="0" customWidth="1"/>
    <col min="3" max="3" width="20.7109375" style="0" customWidth="1"/>
    <col min="4" max="4" width="5.7109375" style="0" customWidth="1"/>
    <col min="5" max="5" width="15.7109375" style="0" customWidth="1"/>
    <col min="6" max="6" width="8.7109375" style="0" customWidth="1"/>
    <col min="7" max="7" width="15.7109375" style="16" customWidth="1"/>
    <col min="8" max="8" width="9.140625" style="106" customWidth="1"/>
    <col min="9" max="9" width="9.57421875" style="111" bestFit="1" customWidth="1"/>
    <col min="10" max="11" width="9.140625" style="106" customWidth="1"/>
  </cols>
  <sheetData>
    <row r="1" ht="16.5">
      <c r="A1" s="15" t="s">
        <v>34</v>
      </c>
    </row>
    <row r="2" ht="12.75">
      <c r="A2" s="5" t="s">
        <v>35</v>
      </c>
    </row>
    <row r="3" ht="12.75">
      <c r="A3" s="5"/>
    </row>
    <row r="4" spans="1:7" ht="12.75">
      <c r="A4" s="5"/>
      <c r="B4" s="72"/>
      <c r="C4" s="72"/>
      <c r="D4" s="72"/>
      <c r="E4" s="72"/>
      <c r="F4" s="72"/>
      <c r="G4" s="73"/>
    </row>
    <row r="5" spans="1:7" ht="12.75">
      <c r="A5" s="6" t="s">
        <v>71</v>
      </c>
      <c r="B5" s="72"/>
      <c r="C5" s="72"/>
      <c r="D5" s="72"/>
      <c r="E5" s="72"/>
      <c r="F5" s="72"/>
      <c r="G5" s="73"/>
    </row>
    <row r="6" spans="1:7" ht="12.75">
      <c r="A6" s="6" t="s">
        <v>67</v>
      </c>
      <c r="B6" s="6" t="s">
        <v>143</v>
      </c>
      <c r="C6" s="72"/>
      <c r="D6" s="72"/>
      <c r="E6" s="72"/>
      <c r="F6" s="72"/>
      <c r="G6" s="73"/>
    </row>
    <row r="7" spans="1:7" ht="12.75">
      <c r="A7" s="72"/>
      <c r="B7" s="72"/>
      <c r="C7" s="72"/>
      <c r="D7" s="72"/>
      <c r="E7" s="72"/>
      <c r="F7" s="72"/>
      <c r="G7" s="73"/>
    </row>
    <row r="8" spans="5:11" s="3" customFormat="1" ht="12.75" customHeight="1">
      <c r="E8" s="68" t="s">
        <v>90</v>
      </c>
      <c r="F8" s="68"/>
      <c r="G8" s="26" t="s">
        <v>91</v>
      </c>
      <c r="H8" s="107"/>
      <c r="I8" s="112"/>
      <c r="J8" s="107"/>
      <c r="K8" s="107"/>
    </row>
    <row r="9" spans="5:11" s="3" customFormat="1" ht="12.75" customHeight="1">
      <c r="E9" s="68" t="s">
        <v>86</v>
      </c>
      <c r="F9" s="68"/>
      <c r="G9" s="26" t="s">
        <v>80</v>
      </c>
      <c r="H9" s="107"/>
      <c r="I9" s="112"/>
      <c r="J9" s="107"/>
      <c r="K9" s="107"/>
    </row>
    <row r="10" spans="5:11" s="3" customFormat="1" ht="12.75" customHeight="1">
      <c r="E10" s="83">
        <f>PL!D12</f>
        <v>38990</v>
      </c>
      <c r="F10" s="69"/>
      <c r="G10" s="82">
        <v>38807</v>
      </c>
      <c r="H10" s="107"/>
      <c r="I10" s="112"/>
      <c r="J10" s="107"/>
      <c r="K10" s="107"/>
    </row>
    <row r="11" spans="5:11" s="3" customFormat="1" ht="12.75" customHeight="1">
      <c r="E11" s="68" t="s">
        <v>68</v>
      </c>
      <c r="F11" s="68"/>
      <c r="G11" s="26" t="s">
        <v>68</v>
      </c>
      <c r="H11" s="107"/>
      <c r="I11" s="112"/>
      <c r="J11" s="107"/>
      <c r="K11" s="107"/>
    </row>
    <row r="12" spans="5:11" s="3" customFormat="1" ht="12.75" customHeight="1">
      <c r="E12" s="68"/>
      <c r="F12" s="68"/>
      <c r="G12" s="78" t="s">
        <v>18</v>
      </c>
      <c r="H12" s="107"/>
      <c r="I12" s="112"/>
      <c r="J12" s="107"/>
      <c r="K12" s="107"/>
    </row>
    <row r="13" spans="1:12" s="1" customFormat="1" ht="12.75" customHeight="1">
      <c r="A13" s="1" t="s">
        <v>32</v>
      </c>
      <c r="E13" s="47">
        <v>26479</v>
      </c>
      <c r="F13" s="47"/>
      <c r="G13" s="47">
        <v>27482</v>
      </c>
      <c r="H13" s="108"/>
      <c r="I13" s="113"/>
      <c r="J13" s="109"/>
      <c r="K13" s="108"/>
      <c r="L13" s="70"/>
    </row>
    <row r="14" spans="5:11" s="1" customFormat="1" ht="12.75" customHeight="1">
      <c r="E14" s="47"/>
      <c r="F14" s="47"/>
      <c r="G14" s="47"/>
      <c r="H14" s="108"/>
      <c r="I14" s="113"/>
      <c r="J14" s="109"/>
      <c r="K14" s="108"/>
    </row>
    <row r="15" spans="1:11" s="1" customFormat="1" ht="12.75" customHeight="1">
      <c r="A15" s="1" t="s">
        <v>141</v>
      </c>
      <c r="E15" s="47">
        <v>17699</v>
      </c>
      <c r="F15" s="47"/>
      <c r="G15" s="47">
        <v>17822</v>
      </c>
      <c r="H15" s="108"/>
      <c r="I15" s="113"/>
      <c r="J15" s="109"/>
      <c r="K15" s="108"/>
    </row>
    <row r="16" spans="5:11" s="1" customFormat="1" ht="12.75" customHeight="1">
      <c r="E16" s="47"/>
      <c r="F16" s="47"/>
      <c r="G16" s="47"/>
      <c r="H16" s="108"/>
      <c r="I16" s="113"/>
      <c r="J16" s="109"/>
      <c r="K16" s="108"/>
    </row>
    <row r="17" spans="1:11" s="1" customFormat="1" ht="12.75" customHeight="1">
      <c r="A17" s="1" t="s">
        <v>149</v>
      </c>
      <c r="E17" s="47">
        <v>2034</v>
      </c>
      <c r="F17" s="47"/>
      <c r="G17" s="47">
        <v>0</v>
      </c>
      <c r="H17" s="108"/>
      <c r="I17" s="113"/>
      <c r="J17" s="109"/>
      <c r="K17" s="108"/>
    </row>
    <row r="18" spans="5:11" s="1" customFormat="1" ht="12.75" customHeight="1">
      <c r="E18" s="47"/>
      <c r="F18" s="47"/>
      <c r="G18" s="47"/>
      <c r="H18" s="108"/>
      <c r="I18" s="113"/>
      <c r="J18" s="109"/>
      <c r="K18" s="108"/>
    </row>
    <row r="19" spans="1:11" ht="12.75" customHeight="1">
      <c r="A19" s="1" t="s">
        <v>24</v>
      </c>
      <c r="B19" s="1"/>
      <c r="C19" s="1"/>
      <c r="D19" s="1"/>
      <c r="E19" s="47">
        <v>738</v>
      </c>
      <c r="F19" s="47"/>
      <c r="G19" s="47">
        <v>738</v>
      </c>
      <c r="H19" s="108"/>
      <c r="I19" s="113"/>
      <c r="K19" s="108"/>
    </row>
    <row r="20" spans="5:11" s="1" customFormat="1" ht="12.75" customHeight="1">
      <c r="E20" s="47"/>
      <c r="F20" s="47"/>
      <c r="G20" s="47"/>
      <c r="H20" s="108"/>
      <c r="I20" s="113"/>
      <c r="J20" s="109"/>
      <c r="K20" s="108"/>
    </row>
    <row r="21" spans="1:11" s="1" customFormat="1" ht="12.75" customHeight="1">
      <c r="A21" s="1" t="s">
        <v>1</v>
      </c>
      <c r="E21" s="47">
        <v>16</v>
      </c>
      <c r="F21" s="47"/>
      <c r="G21" s="47">
        <v>16</v>
      </c>
      <c r="H21" s="108"/>
      <c r="I21" s="113"/>
      <c r="J21" s="109"/>
      <c r="K21" s="108"/>
    </row>
    <row r="22" spans="5:11" s="1" customFormat="1" ht="12.75" customHeight="1">
      <c r="E22" s="47"/>
      <c r="F22" s="47"/>
      <c r="G22" s="47"/>
      <c r="H22" s="108"/>
      <c r="I22" s="113"/>
      <c r="J22" s="109"/>
      <c r="K22" s="108"/>
    </row>
    <row r="23" spans="1:11" s="1" customFormat="1" ht="12.75" customHeight="1">
      <c r="A23" s="1" t="s">
        <v>2</v>
      </c>
      <c r="E23" s="47"/>
      <c r="F23" s="47"/>
      <c r="G23" s="47"/>
      <c r="H23" s="108"/>
      <c r="I23" s="113"/>
      <c r="J23" s="109"/>
      <c r="K23" s="108"/>
    </row>
    <row r="24" spans="2:11" s="1" customFormat="1" ht="12.75" customHeight="1">
      <c r="B24" s="5" t="s">
        <v>3</v>
      </c>
      <c r="E24" s="47">
        <v>4022</v>
      </c>
      <c r="F24" s="47"/>
      <c r="G24" s="47">
        <v>5932</v>
      </c>
      <c r="H24" s="108"/>
      <c r="I24" s="113"/>
      <c r="J24" s="109"/>
      <c r="K24" s="108"/>
    </row>
    <row r="25" spans="2:11" s="1" customFormat="1" ht="12.75" customHeight="1">
      <c r="B25" s="5" t="s">
        <v>99</v>
      </c>
      <c r="E25" s="47">
        <v>4791</v>
      </c>
      <c r="F25" s="47"/>
      <c r="G25" s="47">
        <v>4053</v>
      </c>
      <c r="H25" s="108"/>
      <c r="I25" s="113"/>
      <c r="J25" s="109"/>
      <c r="K25" s="108"/>
    </row>
    <row r="26" spans="2:11" s="1" customFormat="1" ht="12.75" customHeight="1">
      <c r="B26" s="5" t="s">
        <v>4</v>
      </c>
      <c r="E26" s="47">
        <f>12685-748</f>
        <v>11937</v>
      </c>
      <c r="F26" s="47"/>
      <c r="G26" s="47">
        <v>8003</v>
      </c>
      <c r="H26" s="108"/>
      <c r="I26" s="113"/>
      <c r="J26" s="109"/>
      <c r="K26" s="108"/>
    </row>
    <row r="27" spans="2:11" s="1" customFormat="1" ht="12.75" customHeight="1">
      <c r="B27" s="5" t="s">
        <v>20</v>
      </c>
      <c r="E27" s="47">
        <v>3224</v>
      </c>
      <c r="F27" s="47"/>
      <c r="G27" s="47">
        <v>9529</v>
      </c>
      <c r="H27" s="108"/>
      <c r="I27" s="113"/>
      <c r="J27" s="109"/>
      <c r="K27" s="108"/>
    </row>
    <row r="28" spans="2:11" s="1" customFormat="1" ht="12.75" customHeight="1">
      <c r="B28" s="5" t="s">
        <v>87</v>
      </c>
      <c r="E28" s="95">
        <v>509</v>
      </c>
      <c r="F28" s="47"/>
      <c r="G28" s="47">
        <v>767</v>
      </c>
      <c r="H28" s="108"/>
      <c r="I28" s="113"/>
      <c r="J28" s="108"/>
      <c r="K28" s="108"/>
    </row>
    <row r="29" spans="2:11" s="1" customFormat="1" ht="12.75" customHeight="1">
      <c r="B29" s="5" t="s">
        <v>21</v>
      </c>
      <c r="E29" s="47">
        <v>78</v>
      </c>
      <c r="F29" s="47"/>
      <c r="G29" s="47">
        <v>3310</v>
      </c>
      <c r="H29" s="108"/>
      <c r="I29" s="113"/>
      <c r="J29" s="109"/>
      <c r="K29" s="108"/>
    </row>
    <row r="30" spans="2:11" s="1" customFormat="1" ht="12.75" customHeight="1">
      <c r="B30" s="5" t="s">
        <v>19</v>
      </c>
      <c r="E30" s="47">
        <v>836</v>
      </c>
      <c r="F30" s="47"/>
      <c r="G30" s="47">
        <v>901</v>
      </c>
      <c r="H30" s="108"/>
      <c r="I30" s="113"/>
      <c r="J30" s="109"/>
      <c r="K30" s="108"/>
    </row>
    <row r="31" spans="2:11" s="1" customFormat="1" ht="12.75" customHeight="1">
      <c r="B31" s="5"/>
      <c r="E31" s="48">
        <f>SUM(E24:E30)</f>
        <v>25397</v>
      </c>
      <c r="F31" s="47"/>
      <c r="G31" s="48">
        <f>SUM(G24:G30)</f>
        <v>32495</v>
      </c>
      <c r="H31" s="108"/>
      <c r="I31" s="113"/>
      <c r="J31" s="109"/>
      <c r="K31" s="108"/>
    </row>
    <row r="32" spans="5:11" s="1" customFormat="1" ht="12.75" customHeight="1">
      <c r="E32" s="47"/>
      <c r="F32" s="47"/>
      <c r="G32" s="47"/>
      <c r="H32" s="108"/>
      <c r="I32" s="113"/>
      <c r="J32" s="109"/>
      <c r="K32" s="108"/>
    </row>
    <row r="33" spans="1:11" s="1" customFormat="1" ht="12.75" customHeight="1">
      <c r="A33" s="1" t="s">
        <v>5</v>
      </c>
      <c r="E33" s="47"/>
      <c r="F33" s="47"/>
      <c r="G33" s="47"/>
      <c r="H33" s="108"/>
      <c r="I33" s="113"/>
      <c r="J33" s="109"/>
      <c r="K33" s="108"/>
    </row>
    <row r="34" spans="2:11" s="1" customFormat="1" ht="12.75" customHeight="1">
      <c r="B34" s="5" t="s">
        <v>7</v>
      </c>
      <c r="E34" s="47">
        <v>5902</v>
      </c>
      <c r="F34" s="47"/>
      <c r="G34" s="47">
        <v>4855</v>
      </c>
      <c r="H34" s="108"/>
      <c r="I34" s="113"/>
      <c r="J34" s="108"/>
      <c r="K34" s="108"/>
    </row>
    <row r="35" spans="2:11" s="1" customFormat="1" ht="12.75" customHeight="1">
      <c r="B35" s="5" t="s">
        <v>8</v>
      </c>
      <c r="E35" s="95">
        <v>2351</v>
      </c>
      <c r="F35" s="47"/>
      <c r="G35" s="47">
        <v>1812</v>
      </c>
      <c r="H35" s="108"/>
      <c r="I35" s="113"/>
      <c r="J35" s="109"/>
      <c r="K35" s="108"/>
    </row>
    <row r="36" spans="2:11" s="1" customFormat="1" ht="12.75" customHeight="1">
      <c r="B36" s="5" t="s">
        <v>81</v>
      </c>
      <c r="E36" s="47">
        <v>552</v>
      </c>
      <c r="F36" s="47"/>
      <c r="G36" s="47">
        <v>0</v>
      </c>
      <c r="H36" s="108"/>
      <c r="I36" s="113"/>
      <c r="J36" s="109"/>
      <c r="K36" s="108"/>
    </row>
    <row r="37" spans="2:11" s="1" customFormat="1" ht="12.75" customHeight="1">
      <c r="B37" s="5" t="s">
        <v>6</v>
      </c>
      <c r="E37" s="47">
        <f>1171+976</f>
        <v>2147</v>
      </c>
      <c r="F37" s="47"/>
      <c r="G37" s="47">
        <f>2308+6930</f>
        <v>9238</v>
      </c>
      <c r="H37" s="108"/>
      <c r="I37" s="113"/>
      <c r="J37" s="109"/>
      <c r="K37" s="108"/>
    </row>
    <row r="38" spans="2:11" s="1" customFormat="1" ht="12.75" customHeight="1" hidden="1">
      <c r="B38" s="5" t="s">
        <v>22</v>
      </c>
      <c r="E38" s="47">
        <v>0</v>
      </c>
      <c r="F38" s="47"/>
      <c r="G38" s="47">
        <v>0</v>
      </c>
      <c r="H38" s="108"/>
      <c r="I38" s="113"/>
      <c r="J38" s="109"/>
      <c r="K38" s="108"/>
    </row>
    <row r="39" spans="2:11" s="1" customFormat="1" ht="12.75" customHeight="1">
      <c r="B39" s="5" t="s">
        <v>16</v>
      </c>
      <c r="E39" s="47">
        <v>488</v>
      </c>
      <c r="F39" s="47"/>
      <c r="G39" s="47">
        <v>497</v>
      </c>
      <c r="H39" s="108"/>
      <c r="I39" s="113"/>
      <c r="J39" s="108"/>
      <c r="K39" s="108"/>
    </row>
    <row r="40" spans="2:11" s="1" customFormat="1" ht="12.75" customHeight="1">
      <c r="B40" s="5"/>
      <c r="E40" s="48">
        <f>SUM(E34:E39)</f>
        <v>11440</v>
      </c>
      <c r="F40" s="47"/>
      <c r="G40" s="48">
        <f>SUM(G34:G39)</f>
        <v>16402</v>
      </c>
      <c r="H40" s="108"/>
      <c r="I40" s="113"/>
      <c r="J40" s="108"/>
      <c r="K40" s="108"/>
    </row>
    <row r="41" spans="5:11" s="1" customFormat="1" ht="12.75" customHeight="1">
      <c r="E41" s="47"/>
      <c r="F41" s="47"/>
      <c r="G41" s="47"/>
      <c r="H41" s="108"/>
      <c r="I41" s="113"/>
      <c r="J41" s="109"/>
      <c r="K41" s="108"/>
    </row>
    <row r="42" spans="1:11" s="1" customFormat="1" ht="12.75" customHeight="1">
      <c r="A42" s="1" t="s">
        <v>23</v>
      </c>
      <c r="E42" s="47">
        <f>+E31-E40</f>
        <v>13957</v>
      </c>
      <c r="F42" s="47"/>
      <c r="G42" s="47">
        <f>+G31-G40</f>
        <v>16093</v>
      </c>
      <c r="H42" s="108"/>
      <c r="I42" s="113"/>
      <c r="J42" s="109"/>
      <c r="K42" s="108"/>
    </row>
    <row r="43" spans="5:11" s="1" customFormat="1" ht="12.75" customHeight="1">
      <c r="E43" s="47"/>
      <c r="F43" s="47"/>
      <c r="G43" s="47"/>
      <c r="H43" s="108"/>
      <c r="I43" s="113"/>
      <c r="J43" s="109"/>
      <c r="K43" s="108"/>
    </row>
    <row r="44" spans="5:11" s="1" customFormat="1" ht="12.75" customHeight="1" thickBot="1">
      <c r="E44" s="49">
        <f>+E42+E15+E17+E19+E21+E13</f>
        <v>60923</v>
      </c>
      <c r="F44" s="47"/>
      <c r="G44" s="49">
        <f>+G42+G15+G17+G19+G21+G13</f>
        <v>62151</v>
      </c>
      <c r="H44" s="108"/>
      <c r="I44" s="113"/>
      <c r="J44" s="109"/>
      <c r="K44" s="108"/>
    </row>
    <row r="45" spans="5:11" s="1" customFormat="1" ht="12.75" customHeight="1" thickTop="1">
      <c r="E45" s="47"/>
      <c r="F45" s="47"/>
      <c r="G45" s="47"/>
      <c r="H45" s="108"/>
      <c r="I45" s="113"/>
      <c r="J45" s="109"/>
      <c r="K45" s="108"/>
    </row>
    <row r="46" spans="1:11" s="1" customFormat="1" ht="12.75" customHeight="1">
      <c r="A46" s="1" t="s">
        <v>10</v>
      </c>
      <c r="E46" s="47">
        <v>40000</v>
      </c>
      <c r="F46" s="47"/>
      <c r="G46" s="47">
        <v>40000</v>
      </c>
      <c r="H46" s="108"/>
      <c r="I46" s="113"/>
      <c r="J46" s="109"/>
      <c r="K46" s="108"/>
    </row>
    <row r="47" spans="1:11" s="1" customFormat="1" ht="12.75" customHeight="1">
      <c r="A47" s="1" t="s">
        <v>11</v>
      </c>
      <c r="E47" s="47"/>
      <c r="F47" s="47"/>
      <c r="G47" s="47"/>
      <c r="H47" s="108"/>
      <c r="I47" s="113"/>
      <c r="J47" s="109"/>
      <c r="K47" s="108"/>
    </row>
    <row r="48" spans="2:11" s="1" customFormat="1" ht="12.75" customHeight="1">
      <c r="B48" s="5" t="s">
        <v>12</v>
      </c>
      <c r="E48" s="47">
        <v>940</v>
      </c>
      <c r="F48" s="47"/>
      <c r="G48" s="47">
        <v>940</v>
      </c>
      <c r="H48" s="108"/>
      <c r="I48" s="113"/>
      <c r="J48" s="109"/>
      <c r="K48" s="108"/>
    </row>
    <row r="49" spans="2:11" s="1" customFormat="1" ht="12.75" customHeight="1">
      <c r="B49" s="5" t="s">
        <v>13</v>
      </c>
      <c r="E49" s="47">
        <v>1030</v>
      </c>
      <c r="F49" s="47"/>
      <c r="G49" s="47">
        <v>1030</v>
      </c>
      <c r="H49" s="108"/>
      <c r="I49" s="113"/>
      <c r="J49" s="109"/>
      <c r="K49" s="108"/>
    </row>
    <row r="50" spans="2:11" s="1" customFormat="1" ht="12.75" customHeight="1">
      <c r="B50" s="5" t="s">
        <v>14</v>
      </c>
      <c r="E50" s="50">
        <v>5025</v>
      </c>
      <c r="F50" s="47"/>
      <c r="G50" s="50">
        <v>4974</v>
      </c>
      <c r="H50" s="108"/>
      <c r="I50" s="113"/>
      <c r="J50" s="109"/>
      <c r="K50" s="108"/>
    </row>
    <row r="51" spans="1:11" s="1" customFormat="1" ht="12.75" customHeight="1">
      <c r="A51" s="1" t="s">
        <v>127</v>
      </c>
      <c r="B51" s="5"/>
      <c r="E51" s="51">
        <f>SUM(E46:E50)</f>
        <v>46995</v>
      </c>
      <c r="F51" s="47"/>
      <c r="G51" s="51">
        <f>SUM(G46:G50)</f>
        <v>46944</v>
      </c>
      <c r="H51" s="108"/>
      <c r="I51" s="113"/>
      <c r="J51" s="109"/>
      <c r="K51" s="108"/>
    </row>
    <row r="52" spans="1:11" s="1" customFormat="1" ht="12.75" customHeight="1">
      <c r="A52" s="1" t="s">
        <v>15</v>
      </c>
      <c r="B52" s="5"/>
      <c r="E52" s="50">
        <v>1005</v>
      </c>
      <c r="F52" s="47"/>
      <c r="G52" s="50">
        <v>1006</v>
      </c>
      <c r="H52" s="108"/>
      <c r="I52" s="113"/>
      <c r="J52" s="109"/>
      <c r="K52" s="108"/>
    </row>
    <row r="53" spans="1:11" s="1" customFormat="1" ht="12.75" customHeight="1">
      <c r="A53" s="1" t="s">
        <v>128</v>
      </c>
      <c r="B53" s="5"/>
      <c r="E53" s="50">
        <f>SUM(E51:E52)</f>
        <v>48000</v>
      </c>
      <c r="F53" s="47"/>
      <c r="G53" s="50">
        <f>SUM(G51:G52)</f>
        <v>47950</v>
      </c>
      <c r="H53" s="108"/>
      <c r="I53" s="113"/>
      <c r="J53" s="109"/>
      <c r="K53" s="108"/>
    </row>
    <row r="54" spans="5:11" s="1" customFormat="1" ht="12.75" customHeight="1">
      <c r="E54" s="47"/>
      <c r="F54" s="47"/>
      <c r="G54" s="47"/>
      <c r="H54" s="108"/>
      <c r="I54" s="113"/>
      <c r="J54" s="109"/>
      <c r="K54" s="108"/>
    </row>
    <row r="55" spans="1:11" s="1" customFormat="1" ht="12.75" customHeight="1">
      <c r="A55" s="1" t="s">
        <v>30</v>
      </c>
      <c r="E55" s="47"/>
      <c r="F55" s="47"/>
      <c r="G55" s="47"/>
      <c r="H55" s="108"/>
      <c r="I55" s="113"/>
      <c r="J55" s="109"/>
      <c r="K55" s="108"/>
    </row>
    <row r="56" spans="2:11" s="1" customFormat="1" ht="12.75" customHeight="1">
      <c r="B56" s="5" t="s">
        <v>31</v>
      </c>
      <c r="E56" s="47">
        <v>10124</v>
      </c>
      <c r="F56" s="47"/>
      <c r="G56" s="47">
        <v>11188</v>
      </c>
      <c r="H56" s="108"/>
      <c r="I56" s="113"/>
      <c r="J56" s="109"/>
      <c r="K56" s="108"/>
    </row>
    <row r="57" spans="2:11" s="1" customFormat="1" ht="12.75" customHeight="1">
      <c r="B57" s="5" t="s">
        <v>16</v>
      </c>
      <c r="E57" s="47">
        <v>439</v>
      </c>
      <c r="F57" s="47"/>
      <c r="G57" s="47">
        <v>316</v>
      </c>
      <c r="H57" s="108"/>
      <c r="I57" s="113"/>
      <c r="J57" s="109"/>
      <c r="K57" s="108"/>
    </row>
    <row r="58" spans="2:11" s="1" customFormat="1" ht="12.75" customHeight="1">
      <c r="B58" s="5" t="s">
        <v>25</v>
      </c>
      <c r="E58" s="47">
        <v>2360</v>
      </c>
      <c r="F58" s="47"/>
      <c r="G58" s="47">
        <v>2697</v>
      </c>
      <c r="H58" s="108"/>
      <c r="I58" s="113"/>
      <c r="J58" s="109"/>
      <c r="K58" s="108"/>
    </row>
    <row r="59" spans="5:11" s="1" customFormat="1" ht="12.75" customHeight="1">
      <c r="E59" s="48">
        <f>SUM(E56:E58)</f>
        <v>12923</v>
      </c>
      <c r="F59" s="47"/>
      <c r="G59" s="48">
        <f>SUM(G56:G58)</f>
        <v>14201</v>
      </c>
      <c r="H59" s="108"/>
      <c r="I59" s="113"/>
      <c r="J59" s="109"/>
      <c r="K59" s="108"/>
    </row>
    <row r="60" spans="5:11" s="1" customFormat="1" ht="12.75" customHeight="1">
      <c r="E60" s="51"/>
      <c r="F60" s="47"/>
      <c r="G60" s="51"/>
      <c r="H60" s="108"/>
      <c r="I60" s="113"/>
      <c r="J60" s="109"/>
      <c r="K60" s="108"/>
    </row>
    <row r="61" spans="5:11" s="1" customFormat="1" ht="12.75" customHeight="1" thickBot="1">
      <c r="E61" s="49">
        <f>E53+E59</f>
        <v>60923</v>
      </c>
      <c r="F61" s="47"/>
      <c r="G61" s="49">
        <f>G53+G59</f>
        <v>62151</v>
      </c>
      <c r="H61" s="108"/>
      <c r="I61" s="113"/>
      <c r="J61" s="109"/>
      <c r="K61" s="108"/>
    </row>
    <row r="62" spans="5:11" s="1" customFormat="1" ht="12.75" customHeight="1" thickTop="1">
      <c r="E62" s="51"/>
      <c r="F62" s="47"/>
      <c r="G62" s="51"/>
      <c r="H62" s="108"/>
      <c r="I62" s="113"/>
      <c r="J62" s="109"/>
      <c r="K62" s="108"/>
    </row>
    <row r="63" spans="1:11" s="1" customFormat="1" ht="12.75" customHeight="1">
      <c r="A63" s="1" t="s">
        <v>133</v>
      </c>
      <c r="E63" s="115">
        <f>E51/E46*100</f>
        <v>117.48749999999998</v>
      </c>
      <c r="F63" s="47"/>
      <c r="G63" s="46">
        <f>G51/G46*100</f>
        <v>117.36</v>
      </c>
      <c r="H63" s="109"/>
      <c r="I63" s="113"/>
      <c r="J63" s="109"/>
      <c r="K63" s="108"/>
    </row>
    <row r="64" spans="1:11" s="1" customFormat="1" ht="12.75" customHeight="1">
      <c r="A64" s="1" t="s">
        <v>134</v>
      </c>
      <c r="E64" s="46"/>
      <c r="F64" s="47"/>
      <c r="G64" s="46"/>
      <c r="H64" s="109"/>
      <c r="I64" s="113"/>
      <c r="J64" s="109"/>
      <c r="K64" s="108"/>
    </row>
    <row r="65" spans="1:11" s="1" customFormat="1" ht="12.75" customHeight="1">
      <c r="A65" s="3"/>
      <c r="E65" s="46"/>
      <c r="F65" s="47"/>
      <c r="G65" s="46"/>
      <c r="H65" s="109"/>
      <c r="I65" s="113"/>
      <c r="J65" s="109"/>
      <c r="K65" s="108"/>
    </row>
    <row r="66" spans="1:11" s="1" customFormat="1" ht="12.75" customHeight="1">
      <c r="A66" s="3" t="s">
        <v>76</v>
      </c>
      <c r="E66" s="46"/>
      <c r="F66" s="47"/>
      <c r="G66" s="46"/>
      <c r="H66" s="109"/>
      <c r="I66" s="113"/>
      <c r="J66" s="109"/>
      <c r="K66" s="108"/>
    </row>
    <row r="67" spans="1:11" s="1" customFormat="1" ht="12.75" customHeight="1">
      <c r="A67" s="3" t="s">
        <v>121</v>
      </c>
      <c r="G67" s="8" t="s">
        <v>138</v>
      </c>
      <c r="H67" s="109"/>
      <c r="I67" s="114"/>
      <c r="J67" s="109"/>
      <c r="K67" s="109"/>
    </row>
    <row r="68" spans="1:11" s="1" customFormat="1" ht="12.75">
      <c r="A68" s="2"/>
      <c r="B68" s="2"/>
      <c r="C68" s="2"/>
      <c r="D68" s="2"/>
      <c r="E68" s="2"/>
      <c r="F68" s="2"/>
      <c r="G68" s="25"/>
      <c r="H68" s="109"/>
      <c r="I68" s="114"/>
      <c r="J68" s="109"/>
      <c r="K68" s="109"/>
    </row>
    <row r="69" spans="1:11" s="1" customFormat="1" ht="12.75">
      <c r="A69" s="2"/>
      <c r="B69" s="2"/>
      <c r="C69" s="2"/>
      <c r="D69" s="2"/>
      <c r="E69" s="2"/>
      <c r="F69" s="2"/>
      <c r="G69" s="25"/>
      <c r="H69" s="109"/>
      <c r="I69" s="114"/>
      <c r="J69" s="109"/>
      <c r="K69" s="109"/>
    </row>
    <row r="70" spans="1:11" s="1" customFormat="1" ht="12.75">
      <c r="A70" s="2"/>
      <c r="B70" s="2"/>
      <c r="C70" s="2"/>
      <c r="D70" s="2"/>
      <c r="E70" s="2"/>
      <c r="F70" s="2"/>
      <c r="G70" s="25"/>
      <c r="H70" s="109"/>
      <c r="I70" s="114"/>
      <c r="J70" s="109"/>
      <c r="K70" s="109"/>
    </row>
    <row r="71" spans="7:11" s="1" customFormat="1" ht="12.75">
      <c r="G71" s="24"/>
      <c r="H71" s="109"/>
      <c r="I71" s="114"/>
      <c r="J71" s="109"/>
      <c r="K71" s="109"/>
    </row>
    <row r="72" spans="7:11" s="1" customFormat="1" ht="12.75">
      <c r="G72" s="24"/>
      <c r="H72" s="109"/>
      <c r="I72" s="114"/>
      <c r="J72" s="109"/>
      <c r="K72" s="109"/>
    </row>
    <row r="73" spans="7:11" s="1" customFormat="1" ht="12.75">
      <c r="G73" s="24"/>
      <c r="H73" s="109"/>
      <c r="I73" s="114"/>
      <c r="J73" s="109"/>
      <c r="K73" s="109"/>
    </row>
    <row r="74" spans="7:11" s="1" customFormat="1" ht="12.75">
      <c r="G74" s="24"/>
      <c r="H74" s="109"/>
      <c r="I74" s="114"/>
      <c r="J74" s="109"/>
      <c r="K74" s="109"/>
    </row>
    <row r="75" spans="7:11" s="1" customFormat="1" ht="12.75">
      <c r="G75" s="24"/>
      <c r="H75" s="109"/>
      <c r="I75" s="114"/>
      <c r="J75" s="109"/>
      <c r="K75" s="109"/>
    </row>
    <row r="76" spans="7:11" s="1" customFormat="1" ht="12.75">
      <c r="G76" s="24"/>
      <c r="H76" s="109"/>
      <c r="I76" s="114"/>
      <c r="J76" s="109"/>
      <c r="K76" s="109"/>
    </row>
    <row r="77" spans="7:11" s="1" customFormat="1" ht="12.75">
      <c r="G77" s="24"/>
      <c r="H77" s="109"/>
      <c r="I77" s="114"/>
      <c r="J77" s="109"/>
      <c r="K77" s="109"/>
    </row>
    <row r="78" spans="7:11" s="1" customFormat="1" ht="12.75">
      <c r="G78" s="24"/>
      <c r="H78" s="109"/>
      <c r="I78" s="114"/>
      <c r="J78" s="109"/>
      <c r="K78" s="109"/>
    </row>
    <row r="79" spans="7:11" s="1" customFormat="1" ht="12.75">
      <c r="G79" s="24"/>
      <c r="H79" s="109"/>
      <c r="I79" s="114"/>
      <c r="J79" s="109"/>
      <c r="K79" s="109"/>
    </row>
    <row r="80" spans="7:11" s="1" customFormat="1" ht="12.75">
      <c r="G80" s="24"/>
      <c r="H80" s="109"/>
      <c r="I80" s="114"/>
      <c r="J80" s="109"/>
      <c r="K80" s="109"/>
    </row>
    <row r="81" spans="7:11" s="1" customFormat="1" ht="12.75">
      <c r="G81" s="24"/>
      <c r="H81" s="109"/>
      <c r="I81" s="114"/>
      <c r="J81" s="109"/>
      <c r="K81" s="109"/>
    </row>
    <row r="82" spans="7:11" s="1" customFormat="1" ht="12.75">
      <c r="G82" s="24"/>
      <c r="H82" s="109"/>
      <c r="I82" s="114"/>
      <c r="J82" s="109"/>
      <c r="K82" s="109"/>
    </row>
    <row r="83" spans="7:11" s="1" customFormat="1" ht="12.75">
      <c r="G83" s="24"/>
      <c r="H83" s="109"/>
      <c r="I83" s="114"/>
      <c r="J83" s="109"/>
      <c r="K83" s="109"/>
    </row>
    <row r="84" spans="7:11" s="1" customFormat="1" ht="12.75">
      <c r="G84" s="24"/>
      <c r="H84" s="109"/>
      <c r="I84" s="114"/>
      <c r="J84" s="109"/>
      <c r="K84" s="109"/>
    </row>
    <row r="85" spans="7:11" s="1" customFormat="1" ht="12.75">
      <c r="G85" s="24"/>
      <c r="H85" s="109"/>
      <c r="I85" s="114"/>
      <c r="J85" s="109"/>
      <c r="K85" s="109"/>
    </row>
    <row r="86" spans="7:11" s="1" customFormat="1" ht="12.75">
      <c r="G86" s="24"/>
      <c r="H86" s="109"/>
      <c r="I86" s="114"/>
      <c r="J86" s="109"/>
      <c r="K86" s="109"/>
    </row>
    <row r="87" spans="7:11" s="1" customFormat="1" ht="12.75">
      <c r="G87" s="24"/>
      <c r="H87" s="109"/>
      <c r="I87" s="114"/>
      <c r="J87" s="109"/>
      <c r="K87" s="109"/>
    </row>
    <row r="88" spans="7:11" s="1" customFormat="1" ht="12.75">
      <c r="G88" s="24"/>
      <c r="H88" s="109"/>
      <c r="I88" s="114"/>
      <c r="J88" s="109"/>
      <c r="K88" s="109"/>
    </row>
    <row r="89" spans="7:11" s="1" customFormat="1" ht="12.75">
      <c r="G89" s="24"/>
      <c r="H89" s="109"/>
      <c r="I89" s="114"/>
      <c r="J89" s="109"/>
      <c r="K89" s="109"/>
    </row>
    <row r="90" spans="7:11" s="1" customFormat="1" ht="12.75">
      <c r="G90" s="24"/>
      <c r="H90" s="109"/>
      <c r="I90" s="114"/>
      <c r="J90" s="109"/>
      <c r="K90" s="109"/>
    </row>
    <row r="91" spans="7:11" s="1" customFormat="1" ht="12.75">
      <c r="G91" s="24"/>
      <c r="H91" s="109"/>
      <c r="I91" s="114"/>
      <c r="J91" s="109"/>
      <c r="K91" s="109"/>
    </row>
    <row r="92" spans="7:11" s="1" customFormat="1" ht="12.75">
      <c r="G92" s="24"/>
      <c r="H92" s="109"/>
      <c r="I92" s="114"/>
      <c r="J92" s="109"/>
      <c r="K92" s="109"/>
    </row>
    <row r="93" spans="7:11" s="1" customFormat="1" ht="12.75">
      <c r="G93" s="24"/>
      <c r="H93" s="109"/>
      <c r="I93" s="114"/>
      <c r="J93" s="109"/>
      <c r="K93" s="109"/>
    </row>
    <row r="94" spans="7:11" s="1" customFormat="1" ht="12.75">
      <c r="G94" s="24"/>
      <c r="H94" s="109"/>
      <c r="I94" s="114"/>
      <c r="J94" s="109"/>
      <c r="K94" s="109"/>
    </row>
    <row r="95" spans="7:11" s="1" customFormat="1" ht="12.75">
      <c r="G95" s="24"/>
      <c r="H95" s="109"/>
      <c r="I95" s="114"/>
      <c r="J95" s="109"/>
      <c r="K95" s="109"/>
    </row>
    <row r="96" spans="7:11" s="1" customFormat="1" ht="12.75">
      <c r="G96" s="24"/>
      <c r="H96" s="109"/>
      <c r="I96" s="114"/>
      <c r="J96" s="109"/>
      <c r="K96" s="109"/>
    </row>
    <row r="97" spans="7:11" s="1" customFormat="1" ht="12.75">
      <c r="G97" s="24"/>
      <c r="H97" s="109"/>
      <c r="I97" s="114"/>
      <c r="J97" s="109"/>
      <c r="K97" s="109"/>
    </row>
    <row r="98" spans="7:11" s="1" customFormat="1" ht="12.75">
      <c r="G98" s="24"/>
      <c r="H98" s="109"/>
      <c r="I98" s="114"/>
      <c r="J98" s="109"/>
      <c r="K98" s="109"/>
    </row>
    <row r="99" spans="7:11" s="1" customFormat="1" ht="12.75">
      <c r="G99" s="24"/>
      <c r="H99" s="109"/>
      <c r="I99" s="114"/>
      <c r="J99" s="109"/>
      <c r="K99" s="109"/>
    </row>
    <row r="100" spans="7:11" s="1" customFormat="1" ht="12.75">
      <c r="G100" s="24"/>
      <c r="H100" s="109"/>
      <c r="I100" s="114"/>
      <c r="J100" s="109"/>
      <c r="K100" s="109"/>
    </row>
    <row r="101" spans="7:11" s="1" customFormat="1" ht="12.75">
      <c r="G101" s="24"/>
      <c r="H101" s="109"/>
      <c r="I101" s="114"/>
      <c r="J101" s="109"/>
      <c r="K101" s="109"/>
    </row>
    <row r="102" spans="7:11" s="1" customFormat="1" ht="12.75">
      <c r="G102" s="24"/>
      <c r="H102" s="109"/>
      <c r="I102" s="114"/>
      <c r="J102" s="109"/>
      <c r="K102" s="109"/>
    </row>
    <row r="103" spans="7:11" s="1" customFormat="1" ht="12.75">
      <c r="G103" s="24"/>
      <c r="H103" s="109"/>
      <c r="I103" s="114"/>
      <c r="J103" s="109"/>
      <c r="K103" s="109"/>
    </row>
    <row r="104" spans="7:11" s="1" customFormat="1" ht="12.75">
      <c r="G104" s="24"/>
      <c r="H104" s="109"/>
      <c r="I104" s="114"/>
      <c r="J104" s="109"/>
      <c r="K104" s="109"/>
    </row>
    <row r="105" spans="7:11" s="1" customFormat="1" ht="12.75">
      <c r="G105" s="24"/>
      <c r="H105" s="109"/>
      <c r="I105" s="114"/>
      <c r="J105" s="109"/>
      <c r="K105" s="109"/>
    </row>
    <row r="106" spans="7:11" s="1" customFormat="1" ht="12.75">
      <c r="G106" s="24"/>
      <c r="H106" s="109"/>
      <c r="I106" s="114"/>
      <c r="J106" s="109"/>
      <c r="K106" s="109"/>
    </row>
    <row r="107" spans="7:11" s="1" customFormat="1" ht="12.75">
      <c r="G107" s="24"/>
      <c r="H107" s="109"/>
      <c r="I107" s="114"/>
      <c r="J107" s="109"/>
      <c r="K107" s="109"/>
    </row>
    <row r="108" spans="7:11" s="1" customFormat="1" ht="12.75">
      <c r="G108" s="24"/>
      <c r="H108" s="109"/>
      <c r="I108" s="114"/>
      <c r="J108" s="109"/>
      <c r="K108" s="109"/>
    </row>
    <row r="109" spans="7:11" s="1" customFormat="1" ht="12.75">
      <c r="G109" s="24"/>
      <c r="H109" s="109"/>
      <c r="I109" s="114"/>
      <c r="J109" s="109"/>
      <c r="K109" s="109"/>
    </row>
    <row r="110" spans="7:11" s="1" customFormat="1" ht="12.75">
      <c r="G110" s="24"/>
      <c r="H110" s="109"/>
      <c r="I110" s="114"/>
      <c r="J110" s="109"/>
      <c r="K110" s="109"/>
    </row>
    <row r="111" spans="7:11" s="1" customFormat="1" ht="12.75">
      <c r="G111" s="24"/>
      <c r="H111" s="109"/>
      <c r="I111" s="114"/>
      <c r="J111" s="109"/>
      <c r="K111" s="109"/>
    </row>
    <row r="112" spans="7:11" s="1" customFormat="1" ht="12.75">
      <c r="G112" s="24"/>
      <c r="H112" s="109"/>
      <c r="I112" s="114"/>
      <c r="J112" s="109"/>
      <c r="K112" s="109"/>
    </row>
    <row r="113" spans="7:11" s="1" customFormat="1" ht="12.75">
      <c r="G113" s="24"/>
      <c r="H113" s="109"/>
      <c r="I113" s="114"/>
      <c r="J113" s="109"/>
      <c r="K113" s="109"/>
    </row>
    <row r="114" spans="7:11" s="1" customFormat="1" ht="12.75">
      <c r="G114" s="24"/>
      <c r="H114" s="109"/>
      <c r="I114" s="114"/>
      <c r="J114" s="109"/>
      <c r="K114" s="109"/>
    </row>
    <row r="115" spans="7:11" s="1" customFormat="1" ht="12.75">
      <c r="G115" s="24"/>
      <c r="H115" s="109"/>
      <c r="I115" s="114"/>
      <c r="J115" s="109"/>
      <c r="K115" s="109"/>
    </row>
    <row r="116" spans="7:11" s="1" customFormat="1" ht="12.75">
      <c r="G116" s="24"/>
      <c r="H116" s="109"/>
      <c r="I116" s="114"/>
      <c r="J116" s="109"/>
      <c r="K116" s="109"/>
    </row>
    <row r="117" spans="7:11" s="1" customFormat="1" ht="12.75">
      <c r="G117" s="24"/>
      <c r="H117" s="109"/>
      <c r="I117" s="114"/>
      <c r="J117" s="109"/>
      <c r="K117" s="109"/>
    </row>
    <row r="118" spans="7:11" s="1" customFormat="1" ht="12.75">
      <c r="G118" s="24"/>
      <c r="H118" s="109"/>
      <c r="I118" s="114"/>
      <c r="J118" s="109"/>
      <c r="K118" s="109"/>
    </row>
    <row r="119" spans="7:11" s="1" customFormat="1" ht="12.75">
      <c r="G119" s="24"/>
      <c r="H119" s="109"/>
      <c r="I119" s="114"/>
      <c r="J119" s="109"/>
      <c r="K119" s="109"/>
    </row>
    <row r="120" spans="7:11" s="1" customFormat="1" ht="12.75">
      <c r="G120" s="24"/>
      <c r="H120" s="109"/>
      <c r="I120" s="114"/>
      <c r="J120" s="109"/>
      <c r="K120" s="109"/>
    </row>
    <row r="121" spans="7:11" s="1" customFormat="1" ht="12.75">
      <c r="G121" s="24"/>
      <c r="H121" s="109"/>
      <c r="I121" s="114"/>
      <c r="J121" s="109"/>
      <c r="K121" s="109"/>
    </row>
    <row r="122" spans="7:11" s="1" customFormat="1" ht="12.75">
      <c r="G122" s="24"/>
      <c r="H122" s="109"/>
      <c r="I122" s="114"/>
      <c r="J122" s="109"/>
      <c r="K122" s="109"/>
    </row>
    <row r="123" spans="7:11" s="1" customFormat="1" ht="12.75">
      <c r="G123" s="24"/>
      <c r="H123" s="109"/>
      <c r="I123" s="114"/>
      <c r="J123" s="109"/>
      <c r="K123" s="109"/>
    </row>
    <row r="124" spans="7:11" s="1" customFormat="1" ht="12.75">
      <c r="G124" s="24"/>
      <c r="H124" s="109"/>
      <c r="I124" s="114"/>
      <c r="J124" s="109"/>
      <c r="K124" s="109"/>
    </row>
    <row r="125" spans="7:11" s="1" customFormat="1" ht="12.75">
      <c r="G125" s="24"/>
      <c r="H125" s="109"/>
      <c r="I125" s="114"/>
      <c r="J125" s="109"/>
      <c r="K125" s="109"/>
    </row>
    <row r="126" spans="7:11" s="1" customFormat="1" ht="12.75">
      <c r="G126" s="24"/>
      <c r="H126" s="109"/>
      <c r="I126" s="114"/>
      <c r="J126" s="109"/>
      <c r="K126" s="109"/>
    </row>
    <row r="127" spans="7:11" s="1" customFormat="1" ht="12.75">
      <c r="G127" s="24"/>
      <c r="H127" s="109"/>
      <c r="I127" s="114"/>
      <c r="J127" s="109"/>
      <c r="K127" s="109"/>
    </row>
    <row r="128" spans="7:11" s="1" customFormat="1" ht="12.75">
      <c r="G128" s="24"/>
      <c r="H128" s="109"/>
      <c r="I128" s="114"/>
      <c r="J128" s="109"/>
      <c r="K128" s="109"/>
    </row>
    <row r="129" spans="7:11" s="1" customFormat="1" ht="12.75">
      <c r="G129" s="24"/>
      <c r="H129" s="109"/>
      <c r="I129" s="114"/>
      <c r="J129" s="109"/>
      <c r="K129" s="109"/>
    </row>
    <row r="130" spans="7:11" s="1" customFormat="1" ht="12.75">
      <c r="G130" s="24"/>
      <c r="H130" s="109"/>
      <c r="I130" s="114"/>
      <c r="J130" s="109"/>
      <c r="K130" s="109"/>
    </row>
    <row r="131" spans="7:11" s="1" customFormat="1" ht="12.75">
      <c r="G131" s="24"/>
      <c r="H131" s="109"/>
      <c r="I131" s="114"/>
      <c r="J131" s="109"/>
      <c r="K131" s="109"/>
    </row>
    <row r="132" spans="7:11" s="1" customFormat="1" ht="12.75">
      <c r="G132" s="24"/>
      <c r="H132" s="109"/>
      <c r="I132" s="114"/>
      <c r="J132" s="109"/>
      <c r="K132" s="109"/>
    </row>
    <row r="133" spans="7:11" s="1" customFormat="1" ht="12.75">
      <c r="G133" s="24"/>
      <c r="H133" s="109"/>
      <c r="I133" s="114"/>
      <c r="J133" s="109"/>
      <c r="K133" s="109"/>
    </row>
    <row r="134" spans="7:11" s="1" customFormat="1" ht="12.75">
      <c r="G134" s="24"/>
      <c r="H134" s="109"/>
      <c r="I134" s="114"/>
      <c r="J134" s="109"/>
      <c r="K134" s="109"/>
    </row>
    <row r="135" spans="7:11" s="1" customFormat="1" ht="12.75">
      <c r="G135" s="24"/>
      <c r="H135" s="109"/>
      <c r="I135" s="114"/>
      <c r="J135" s="109"/>
      <c r="K135" s="109"/>
    </row>
    <row r="136" spans="7:11" s="1" customFormat="1" ht="12.75">
      <c r="G136" s="24"/>
      <c r="H136" s="109"/>
      <c r="I136" s="114"/>
      <c r="J136" s="109"/>
      <c r="K136" s="109"/>
    </row>
    <row r="137" spans="7:11" s="1" customFormat="1" ht="12.75">
      <c r="G137" s="24"/>
      <c r="H137" s="109"/>
      <c r="I137" s="114"/>
      <c r="J137" s="109"/>
      <c r="K137" s="109"/>
    </row>
    <row r="138" spans="7:11" s="1" customFormat="1" ht="12.75">
      <c r="G138" s="24"/>
      <c r="H138" s="109"/>
      <c r="I138" s="114"/>
      <c r="J138" s="109"/>
      <c r="K138" s="109"/>
    </row>
    <row r="139" spans="7:11" s="1" customFormat="1" ht="12.75">
      <c r="G139" s="24"/>
      <c r="H139" s="109"/>
      <c r="I139" s="114"/>
      <c r="J139" s="109"/>
      <c r="K139" s="109"/>
    </row>
    <row r="140" spans="7:11" s="1" customFormat="1" ht="12.75">
      <c r="G140" s="24"/>
      <c r="H140" s="109"/>
      <c r="I140" s="114"/>
      <c r="J140" s="109"/>
      <c r="K140" s="109"/>
    </row>
    <row r="141" spans="7:11" s="1" customFormat="1" ht="12.75">
      <c r="G141" s="24"/>
      <c r="H141" s="109"/>
      <c r="I141" s="114"/>
      <c r="J141" s="109"/>
      <c r="K141" s="109"/>
    </row>
    <row r="142" spans="7:11" s="1" customFormat="1" ht="12.75">
      <c r="G142" s="24"/>
      <c r="H142" s="109"/>
      <c r="I142" s="114"/>
      <c r="J142" s="109"/>
      <c r="K142" s="109"/>
    </row>
    <row r="143" spans="7:11" s="1" customFormat="1" ht="12.75">
      <c r="G143" s="24"/>
      <c r="H143" s="109"/>
      <c r="I143" s="114"/>
      <c r="J143" s="109"/>
      <c r="K143" s="109"/>
    </row>
    <row r="144" spans="7:11" s="1" customFormat="1" ht="12.75">
      <c r="G144" s="24"/>
      <c r="H144" s="109"/>
      <c r="I144" s="114"/>
      <c r="J144" s="109"/>
      <c r="K144" s="109"/>
    </row>
    <row r="145" spans="7:11" s="1" customFormat="1" ht="12.75">
      <c r="G145" s="24"/>
      <c r="H145" s="109"/>
      <c r="I145" s="114"/>
      <c r="J145" s="109"/>
      <c r="K145" s="109"/>
    </row>
    <row r="146" spans="7:11" s="1" customFormat="1" ht="12.75">
      <c r="G146" s="24"/>
      <c r="H146" s="109"/>
      <c r="I146" s="114"/>
      <c r="J146" s="109"/>
      <c r="K146" s="109"/>
    </row>
    <row r="147" spans="7:11" s="1" customFormat="1" ht="12.75">
      <c r="G147" s="24"/>
      <c r="H147" s="109"/>
      <c r="I147" s="114"/>
      <c r="J147" s="109"/>
      <c r="K147" s="109"/>
    </row>
    <row r="148" spans="7:11" s="1" customFormat="1" ht="12.75">
      <c r="G148" s="24"/>
      <c r="H148" s="109"/>
      <c r="I148" s="114"/>
      <c r="J148" s="109"/>
      <c r="K148" s="109"/>
    </row>
    <row r="149" spans="7:11" s="1" customFormat="1" ht="12.75">
      <c r="G149" s="24"/>
      <c r="H149" s="109"/>
      <c r="I149" s="114"/>
      <c r="J149" s="109"/>
      <c r="K149" s="109"/>
    </row>
    <row r="150" spans="7:11" s="1" customFormat="1" ht="12.75">
      <c r="G150" s="24"/>
      <c r="H150" s="109"/>
      <c r="I150" s="114"/>
      <c r="J150" s="109"/>
      <c r="K150" s="109"/>
    </row>
    <row r="151" spans="7:11" s="1" customFormat="1" ht="12.75">
      <c r="G151" s="24"/>
      <c r="H151" s="109"/>
      <c r="I151" s="114"/>
      <c r="J151" s="109"/>
      <c r="K151" s="109"/>
    </row>
    <row r="152" spans="7:11" s="1" customFormat="1" ht="12.75">
      <c r="G152" s="24"/>
      <c r="H152" s="109"/>
      <c r="I152" s="114"/>
      <c r="J152" s="109"/>
      <c r="K152" s="109"/>
    </row>
    <row r="153" spans="7:11" s="1" customFormat="1" ht="12.75">
      <c r="G153" s="24"/>
      <c r="H153" s="109"/>
      <c r="I153" s="114"/>
      <c r="J153" s="109"/>
      <c r="K153" s="109"/>
    </row>
    <row r="154" spans="7:11" s="1" customFormat="1" ht="12.75">
      <c r="G154" s="24"/>
      <c r="H154" s="109"/>
      <c r="I154" s="114"/>
      <c r="J154" s="109"/>
      <c r="K154" s="109"/>
    </row>
    <row r="155" spans="7:11" s="1" customFormat="1" ht="12.75">
      <c r="G155" s="24"/>
      <c r="H155" s="109"/>
      <c r="I155" s="114"/>
      <c r="J155" s="109"/>
      <c r="K155" s="109"/>
    </row>
    <row r="156" spans="7:11" s="1" customFormat="1" ht="12.75">
      <c r="G156" s="24"/>
      <c r="H156" s="109"/>
      <c r="I156" s="114"/>
      <c r="J156" s="109"/>
      <c r="K156" s="109"/>
    </row>
    <row r="157" spans="7:11" s="1" customFormat="1" ht="12.75">
      <c r="G157" s="24"/>
      <c r="H157" s="109"/>
      <c r="I157" s="114"/>
      <c r="J157" s="109"/>
      <c r="K157" s="109"/>
    </row>
    <row r="158" spans="7:11" s="1" customFormat="1" ht="12.75">
      <c r="G158" s="24"/>
      <c r="H158" s="109"/>
      <c r="I158" s="114"/>
      <c r="J158" s="109"/>
      <c r="K158" s="109"/>
    </row>
    <row r="159" spans="7:11" s="1" customFormat="1" ht="12.75">
      <c r="G159" s="24"/>
      <c r="H159" s="109"/>
      <c r="I159" s="114"/>
      <c r="J159" s="109"/>
      <c r="K159" s="109"/>
    </row>
    <row r="160" spans="7:11" s="1" customFormat="1" ht="12.75">
      <c r="G160" s="24"/>
      <c r="H160" s="109"/>
      <c r="I160" s="114"/>
      <c r="J160" s="109"/>
      <c r="K160" s="109"/>
    </row>
    <row r="161" spans="7:11" s="1" customFormat="1" ht="12.75">
      <c r="G161" s="24"/>
      <c r="H161" s="109"/>
      <c r="I161" s="114"/>
      <c r="J161" s="109"/>
      <c r="K161" s="109"/>
    </row>
  </sheetData>
  <printOptions/>
  <pageMargins left="0.75" right="0.75" top="0.47" bottom="0.25" header="0.32" footer="0.2"/>
  <pageSetup horizontalDpi="180" verticalDpi="18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2"/>
  <sheetViews>
    <sheetView tabSelected="1" workbookViewId="0" topLeftCell="A4">
      <selection activeCell="I13" sqref="I13"/>
    </sheetView>
  </sheetViews>
  <sheetFormatPr defaultColWidth="9.140625" defaultRowHeight="12.75"/>
  <cols>
    <col min="1" max="1" width="5.421875" style="1" customWidth="1"/>
    <col min="2" max="2" width="10.7109375" style="1" customWidth="1"/>
    <col min="3" max="3" width="11.28125" style="1" customWidth="1"/>
    <col min="4" max="10" width="10.7109375" style="1" customWidth="1"/>
    <col min="11" max="16384" width="9.140625" style="1" customWidth="1"/>
  </cols>
  <sheetData>
    <row r="1" spans="1:2" ht="16.5">
      <c r="A1" s="15" t="s">
        <v>34</v>
      </c>
      <c r="B1" s="15"/>
    </row>
    <row r="2" spans="1:2" ht="12.75">
      <c r="A2" s="5" t="s">
        <v>35</v>
      </c>
      <c r="B2" s="5"/>
    </row>
    <row r="3" spans="1:2" ht="12.75">
      <c r="A3" s="5"/>
      <c r="B3" s="5"/>
    </row>
    <row r="4" spans="1:2" ht="12.75">
      <c r="A4" s="5"/>
      <c r="B4" s="5"/>
    </row>
    <row r="5" spans="1:2" ht="12.75">
      <c r="A5" s="3" t="s">
        <v>73</v>
      </c>
      <c r="B5" s="3"/>
    </row>
    <row r="6" spans="1:3" ht="12.75">
      <c r="A6" s="3" t="s">
        <v>142</v>
      </c>
      <c r="B6" s="3"/>
      <c r="C6" s="3"/>
    </row>
    <row r="7" spans="4:8" ht="12.75">
      <c r="D7" s="27"/>
      <c r="E7" s="27"/>
      <c r="F7" s="7"/>
      <c r="G7" s="27"/>
      <c r="H7" s="7"/>
    </row>
    <row r="8" spans="4:8" ht="12.75">
      <c r="D8" s="27"/>
      <c r="E8" s="27"/>
      <c r="F8" s="7"/>
      <c r="G8" s="27"/>
      <c r="H8" s="7"/>
    </row>
    <row r="9" spans="4:10" ht="12.75">
      <c r="D9" s="119" t="s">
        <v>127</v>
      </c>
      <c r="E9" s="119"/>
      <c r="F9" s="119"/>
      <c r="G9" s="119"/>
      <c r="H9" s="119"/>
      <c r="I9" s="76" t="s">
        <v>125</v>
      </c>
      <c r="J9" s="76" t="s">
        <v>44</v>
      </c>
    </row>
    <row r="10" spans="4:10" s="3" customFormat="1" ht="12.75">
      <c r="D10" s="76" t="s">
        <v>95</v>
      </c>
      <c r="E10" s="76" t="s">
        <v>40</v>
      </c>
      <c r="F10" s="76" t="s">
        <v>41</v>
      </c>
      <c r="G10" s="76" t="s">
        <v>97</v>
      </c>
      <c r="H10" s="76" t="s">
        <v>44</v>
      </c>
      <c r="I10" s="116" t="s">
        <v>126</v>
      </c>
      <c r="J10" s="116" t="s">
        <v>124</v>
      </c>
    </row>
    <row r="11" spans="4:10" s="3" customFormat="1" ht="12.75">
      <c r="D11" s="79" t="s">
        <v>94</v>
      </c>
      <c r="E11" s="79" t="s">
        <v>42</v>
      </c>
      <c r="F11" s="79" t="s">
        <v>43</v>
      </c>
      <c r="G11" s="79" t="s">
        <v>96</v>
      </c>
      <c r="H11" s="79"/>
      <c r="I11" s="79"/>
      <c r="J11" s="79"/>
    </row>
    <row r="12" spans="4:10" s="3" customFormat="1" ht="12.75">
      <c r="D12" s="76" t="s">
        <v>68</v>
      </c>
      <c r="E12" s="76" t="s">
        <v>68</v>
      </c>
      <c r="F12" s="76" t="s">
        <v>68</v>
      </c>
      <c r="G12" s="76" t="s">
        <v>68</v>
      </c>
      <c r="H12" s="76" t="s">
        <v>68</v>
      </c>
      <c r="I12" s="76" t="s">
        <v>68</v>
      </c>
      <c r="J12" s="76" t="s">
        <v>68</v>
      </c>
    </row>
    <row r="13" spans="1:8" ht="12.75">
      <c r="A13" s="29" t="s">
        <v>114</v>
      </c>
      <c r="B13" s="29"/>
      <c r="C13" s="29"/>
      <c r="D13" s="27"/>
      <c r="E13" s="27"/>
      <c r="F13" s="27"/>
      <c r="G13" s="27"/>
      <c r="H13" s="27"/>
    </row>
    <row r="14" spans="1:34" s="29" customFormat="1" ht="12.75">
      <c r="A14" s="28" t="s">
        <v>143</v>
      </c>
      <c r="B14" s="66"/>
      <c r="C14" s="28"/>
      <c r="D14" s="30"/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4:34" s="29" customFormat="1" ht="12.75">
      <c r="D15" s="30"/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ht="12.75">
      <c r="A16" s="29"/>
      <c r="B16" s="29"/>
      <c r="C16" s="29"/>
      <c r="D16" s="30"/>
      <c r="E16" s="30"/>
      <c r="F16" s="30"/>
      <c r="G16" s="30"/>
      <c r="H16" s="3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ht="12.75">
      <c r="A17" s="38" t="s">
        <v>115</v>
      </c>
      <c r="B17" s="38"/>
      <c r="C17" s="29"/>
      <c r="D17" s="30">
        <v>40000</v>
      </c>
      <c r="E17" s="30">
        <v>940</v>
      </c>
      <c r="F17" s="30">
        <v>1030</v>
      </c>
      <c r="G17" s="30">
        <v>4974</v>
      </c>
      <c r="H17" s="30">
        <f>SUM(D17:G17)</f>
        <v>46944</v>
      </c>
      <c r="I17" s="33">
        <v>1006</v>
      </c>
      <c r="J17" s="33">
        <f>SUM(H17:I17)</f>
        <v>47950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ht="12.75">
      <c r="A18" s="38"/>
      <c r="B18" s="38"/>
      <c r="C18" s="29"/>
      <c r="D18" s="30"/>
      <c r="E18" s="30"/>
      <c r="F18" s="30"/>
      <c r="G18" s="30"/>
      <c r="H18" s="30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ht="12.75">
      <c r="A19" s="29" t="s">
        <v>119</v>
      </c>
      <c r="B19" s="29"/>
      <c r="C19" s="29"/>
      <c r="D19" s="30">
        <v>0</v>
      </c>
      <c r="E19" s="30">
        <v>0</v>
      </c>
      <c r="F19" s="30">
        <v>0</v>
      </c>
      <c r="G19" s="12">
        <v>51</v>
      </c>
      <c r="H19" s="12">
        <f>SUM(D19:G19)</f>
        <v>51</v>
      </c>
      <c r="I19" s="98">
        <v>-1</v>
      </c>
      <c r="J19" s="33">
        <f>SUM(H19:I19)</f>
        <v>50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ht="12.75">
      <c r="A20" s="29"/>
      <c r="B20" s="29"/>
      <c r="C20" s="29"/>
      <c r="D20" s="30"/>
      <c r="E20" s="30"/>
      <c r="F20" s="30"/>
      <c r="G20" s="30"/>
      <c r="H20" s="3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3" customFormat="1" ht="13.5" thickBot="1">
      <c r="A21" s="74" t="s">
        <v>144</v>
      </c>
      <c r="B21" s="52"/>
      <c r="C21" s="52"/>
      <c r="D21" s="53">
        <f aca="true" t="shared" si="0" ref="D21:J21">SUM(D17:D20)</f>
        <v>40000</v>
      </c>
      <c r="E21" s="53">
        <f t="shared" si="0"/>
        <v>940</v>
      </c>
      <c r="F21" s="53">
        <f t="shared" si="0"/>
        <v>1030</v>
      </c>
      <c r="G21" s="53">
        <f t="shared" si="0"/>
        <v>5025</v>
      </c>
      <c r="H21" s="53">
        <f t="shared" si="0"/>
        <v>46995</v>
      </c>
      <c r="I21" s="53">
        <f t="shared" si="0"/>
        <v>1005</v>
      </c>
      <c r="J21" s="53">
        <f t="shared" si="0"/>
        <v>48000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1:34" ht="13.5" thickTop="1">
      <c r="A22" s="29"/>
      <c r="B22" s="29"/>
      <c r="C22" s="29"/>
      <c r="D22" s="30"/>
      <c r="E22" s="30"/>
      <c r="F22" s="30"/>
      <c r="G22" s="30"/>
      <c r="H22" s="30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ht="12.75">
      <c r="A23" s="29"/>
      <c r="B23" s="29"/>
      <c r="C23" s="29"/>
      <c r="D23" s="30"/>
      <c r="E23" s="30"/>
      <c r="F23" s="30"/>
      <c r="G23" s="30"/>
      <c r="H23" s="3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ht="12.75">
      <c r="A24" s="29"/>
      <c r="B24" s="29"/>
      <c r="C24" s="29"/>
      <c r="D24" s="30"/>
      <c r="E24" s="30"/>
      <c r="F24" s="30"/>
      <c r="G24" s="30"/>
      <c r="H24" s="3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ht="12.75">
      <c r="A25" s="29"/>
      <c r="B25" s="29"/>
      <c r="C25" s="29"/>
      <c r="D25" s="30"/>
      <c r="E25" s="30"/>
      <c r="F25" s="30"/>
      <c r="G25" s="30"/>
      <c r="H25" s="3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12.75">
      <c r="A26" s="29"/>
      <c r="B26" s="29"/>
      <c r="C26" s="29"/>
      <c r="D26" s="30"/>
      <c r="E26" s="30"/>
      <c r="F26" s="30"/>
      <c r="G26" s="30"/>
      <c r="H26" s="3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ht="12.75">
      <c r="A27" s="61" t="s">
        <v>39</v>
      </c>
      <c r="B27" s="61"/>
      <c r="C27" s="38"/>
      <c r="D27" s="36"/>
      <c r="E27" s="36"/>
      <c r="F27" s="36"/>
      <c r="G27" s="36"/>
      <c r="H27" s="36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8" ht="12.75">
      <c r="A28" s="61" t="s">
        <v>145</v>
      </c>
      <c r="B28" s="61"/>
      <c r="C28" s="61"/>
      <c r="D28" s="60"/>
      <c r="E28" s="60"/>
      <c r="F28" s="60"/>
      <c r="G28" s="60"/>
      <c r="H28" s="60"/>
    </row>
    <row r="29" spans="1:8" ht="12.75">
      <c r="A29" s="67"/>
      <c r="B29" s="67"/>
      <c r="C29" s="38"/>
      <c r="D29" s="60"/>
      <c r="E29" s="60"/>
      <c r="F29" s="60"/>
      <c r="G29" s="60"/>
      <c r="H29" s="60"/>
    </row>
    <row r="30" spans="1:8" ht="12.75">
      <c r="A30" s="38" t="s">
        <v>116</v>
      </c>
      <c r="B30" s="38"/>
      <c r="C30" s="38"/>
      <c r="D30" s="60"/>
      <c r="E30" s="60"/>
      <c r="F30" s="60"/>
      <c r="G30" s="60"/>
      <c r="H30" s="60"/>
    </row>
    <row r="31" spans="1:8" ht="12.75">
      <c r="A31" s="59" t="s">
        <v>146</v>
      </c>
      <c r="B31" s="28"/>
      <c r="C31" s="59"/>
      <c r="D31" s="60"/>
      <c r="E31" s="60"/>
      <c r="F31" s="60"/>
      <c r="G31" s="60"/>
      <c r="H31" s="60"/>
    </row>
    <row r="32" spans="1:8" ht="12.75">
      <c r="A32" s="38"/>
      <c r="B32" s="38"/>
      <c r="C32" s="38"/>
      <c r="D32" s="60"/>
      <c r="E32" s="60"/>
      <c r="F32" s="60"/>
      <c r="G32" s="60"/>
      <c r="H32" s="60"/>
    </row>
    <row r="33" spans="1:8" ht="12.75">
      <c r="A33" s="38"/>
      <c r="B33" s="38"/>
      <c r="C33" s="38"/>
      <c r="D33" s="60"/>
      <c r="E33" s="60"/>
      <c r="F33" s="60"/>
      <c r="G33" s="60"/>
      <c r="H33" s="60"/>
    </row>
    <row r="34" spans="1:34" ht="12.75">
      <c r="A34" s="38" t="s">
        <v>117</v>
      </c>
      <c r="B34" s="38"/>
      <c r="C34" s="38"/>
      <c r="D34" s="36">
        <v>40000</v>
      </c>
      <c r="E34" s="36">
        <v>940</v>
      </c>
      <c r="F34" s="36">
        <v>1256</v>
      </c>
      <c r="G34" s="36">
        <v>3902</v>
      </c>
      <c r="H34" s="36">
        <f>SUM(D34:G34)</f>
        <v>46098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2.75">
      <c r="A35" s="38"/>
      <c r="B35" s="38"/>
      <c r="C35" s="38"/>
      <c r="D35" s="36"/>
      <c r="E35" s="36"/>
      <c r="F35" s="36"/>
      <c r="G35" s="36"/>
      <c r="H35" s="36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ht="12.75">
      <c r="A36" s="38" t="s">
        <v>118</v>
      </c>
      <c r="B36" s="38"/>
      <c r="C36" s="38"/>
      <c r="D36" s="36">
        <v>0</v>
      </c>
      <c r="E36" s="36">
        <v>0</v>
      </c>
      <c r="F36" s="36">
        <v>0</v>
      </c>
      <c r="G36" s="89">
        <v>-171</v>
      </c>
      <c r="H36" s="89">
        <f>SUM(D36:G36)</f>
        <v>-171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12.75">
      <c r="A37" s="38"/>
      <c r="B37" s="38"/>
      <c r="C37" s="38"/>
      <c r="D37" s="36"/>
      <c r="E37" s="36"/>
      <c r="F37" s="36"/>
      <c r="G37" s="36"/>
      <c r="H37" s="36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3" customFormat="1" ht="13.5" thickBot="1">
      <c r="A38" s="65" t="s">
        <v>72</v>
      </c>
      <c r="B38" s="61" t="str">
        <f>A31</f>
        <v>30th September 2005</v>
      </c>
      <c r="C38" s="61"/>
      <c r="D38" s="62">
        <f>SUM(D34:D36)</f>
        <v>40000</v>
      </c>
      <c r="E38" s="62">
        <f>SUM(E34:E36)</f>
        <v>940</v>
      </c>
      <c r="F38" s="62">
        <f>SUM(F34:F36)</f>
        <v>1256</v>
      </c>
      <c r="G38" s="62">
        <f>SUM(G34:G36)</f>
        <v>3731</v>
      </c>
      <c r="H38" s="62">
        <f>SUM(H34:H36)</f>
        <v>45927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 spans="1:8" ht="13.5" thickTop="1">
      <c r="A39" s="38"/>
      <c r="B39" s="38"/>
      <c r="C39" s="38"/>
      <c r="D39" s="60"/>
      <c r="E39" s="60"/>
      <c r="F39" s="60"/>
      <c r="G39" s="60"/>
      <c r="H39" s="60"/>
    </row>
    <row r="40" spans="1:8" ht="12.75">
      <c r="A40" s="38"/>
      <c r="B40" s="38"/>
      <c r="C40" s="38"/>
      <c r="D40" s="60"/>
      <c r="E40" s="60"/>
      <c r="F40" s="60"/>
      <c r="G40" s="60"/>
      <c r="H40" s="60"/>
    </row>
    <row r="41" spans="1:8" ht="12.75">
      <c r="A41" s="38"/>
      <c r="B41" s="38"/>
      <c r="C41" s="38"/>
      <c r="D41" s="60"/>
      <c r="E41" s="60"/>
      <c r="F41" s="60"/>
      <c r="G41" s="60"/>
      <c r="H41" s="60"/>
    </row>
    <row r="42" spans="1:8" ht="12.75">
      <c r="A42" s="38"/>
      <c r="B42" s="38"/>
      <c r="C42" s="38"/>
      <c r="D42" s="60"/>
      <c r="E42" s="60"/>
      <c r="F42" s="60"/>
      <c r="G42" s="60"/>
      <c r="H42" s="60"/>
    </row>
    <row r="43" spans="1:8" ht="12.75">
      <c r="A43" s="38"/>
      <c r="B43" s="38"/>
      <c r="C43" s="38"/>
      <c r="D43" s="60"/>
      <c r="E43" s="60"/>
      <c r="F43" s="60"/>
      <c r="G43" s="60"/>
      <c r="H43" s="60"/>
    </row>
    <row r="44" spans="1:8" ht="12.75">
      <c r="A44" s="38"/>
      <c r="B44" s="38"/>
      <c r="C44" s="38"/>
      <c r="D44" s="60"/>
      <c r="E44" s="60"/>
      <c r="F44" s="60"/>
      <c r="G44" s="60"/>
      <c r="H44" s="60"/>
    </row>
    <row r="45" spans="1:8" ht="12.75">
      <c r="A45" s="38"/>
      <c r="B45" s="38"/>
      <c r="C45" s="38"/>
      <c r="D45" s="60"/>
      <c r="E45" s="60"/>
      <c r="F45" s="60"/>
      <c r="G45" s="60"/>
      <c r="H45" s="60"/>
    </row>
    <row r="46" spans="1:8" ht="12.75">
      <c r="A46" s="38"/>
      <c r="B46" s="38"/>
      <c r="C46" s="38"/>
      <c r="D46" s="60"/>
      <c r="E46" s="60"/>
      <c r="F46" s="60"/>
      <c r="G46" s="60"/>
      <c r="H46" s="60"/>
    </row>
    <row r="47" spans="1:14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.75">
      <c r="A49" s="57" t="s">
        <v>45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>
      <c r="A50" s="3" t="s">
        <v>122</v>
      </c>
      <c r="B50" s="57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ht="12.75">
      <c r="B51" s="3"/>
    </row>
    <row r="52" ht="12.75">
      <c r="H52" s="8" t="s">
        <v>139</v>
      </c>
    </row>
  </sheetData>
  <mergeCells count="1">
    <mergeCell ref="D9:H9"/>
  </mergeCells>
  <printOptions/>
  <pageMargins left="0.61" right="0.25" top="0.75" bottom="0.69" header="0.5" footer="0.35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5">
      <pane xSplit="3" ySplit="8" topLeftCell="D13" activePane="bottomRight" state="frozen"/>
      <selection pane="topLeft" activeCell="A5" sqref="A5"/>
      <selection pane="topRight" activeCell="D5" sqref="D5"/>
      <selection pane="bottomLeft" activeCell="A14" sqref="A14"/>
      <selection pane="bottomRight" activeCell="D13" sqref="D13"/>
    </sheetView>
  </sheetViews>
  <sheetFormatPr defaultColWidth="9.140625" defaultRowHeight="12.75"/>
  <cols>
    <col min="1" max="1" width="18.7109375" style="1" customWidth="1"/>
    <col min="2" max="3" width="13.7109375" style="1" customWidth="1"/>
    <col min="4" max="4" width="13.7109375" style="98" customWidth="1"/>
    <col min="5" max="5" width="10.7109375" style="33" customWidth="1"/>
    <col min="6" max="6" width="13.7109375" style="32" customWidth="1"/>
    <col min="7" max="7" width="8.8515625" style="37" hidden="1" customWidth="1"/>
    <col min="8" max="8" width="14.00390625" style="32" hidden="1" customWidth="1"/>
    <col min="9" max="10" width="0" style="1" hidden="1" customWidth="1"/>
    <col min="11" max="16384" width="9.140625" style="1" customWidth="1"/>
  </cols>
  <sheetData>
    <row r="1" spans="1:6" ht="16.5">
      <c r="A1" s="15" t="s">
        <v>34</v>
      </c>
      <c r="D1" s="97"/>
      <c r="E1" s="55"/>
      <c r="F1" s="55"/>
    </row>
    <row r="2" spans="1:6" ht="12.75">
      <c r="A2" s="5" t="s">
        <v>35</v>
      </c>
      <c r="D2" s="97"/>
      <c r="E2" s="55"/>
      <c r="F2" s="55"/>
    </row>
    <row r="3" spans="1:6" ht="12.75">
      <c r="A3" s="5"/>
      <c r="D3" s="97"/>
      <c r="E3" s="55"/>
      <c r="F3" s="55"/>
    </row>
    <row r="4" spans="1:6" ht="12.75">
      <c r="A4" s="5"/>
      <c r="D4" s="97"/>
      <c r="E4" s="55"/>
      <c r="F4" s="55"/>
    </row>
    <row r="5" ht="12.75">
      <c r="A5" s="3" t="s">
        <v>75</v>
      </c>
    </row>
    <row r="6" spans="1:2" ht="12.75">
      <c r="A6" s="3" t="str">
        <f>'CF-CIE'!A6</f>
        <v>For the Period Ended 30th September 2006</v>
      </c>
      <c r="B6" s="3"/>
    </row>
    <row r="7" ht="12.75">
      <c r="H7" s="30"/>
    </row>
    <row r="8" spans="4:8" s="3" customFormat="1" ht="12.75">
      <c r="D8" s="63" t="s">
        <v>151</v>
      </c>
      <c r="E8" s="54"/>
      <c r="F8" s="35" t="s">
        <v>150</v>
      </c>
      <c r="G8" s="84"/>
      <c r="H8" s="42"/>
    </row>
    <row r="9" spans="4:8" s="3" customFormat="1" ht="12.75">
      <c r="D9" s="99">
        <f>PL!D12</f>
        <v>38990</v>
      </c>
      <c r="E9" s="86"/>
      <c r="F9" s="85">
        <v>38625</v>
      </c>
      <c r="G9" s="84"/>
      <c r="H9" s="87"/>
    </row>
    <row r="10" spans="4:8" s="3" customFormat="1" ht="12.75">
      <c r="D10" s="63" t="s">
        <v>68</v>
      </c>
      <c r="E10" s="54"/>
      <c r="F10" s="35" t="s">
        <v>68</v>
      </c>
      <c r="G10" s="84"/>
      <c r="H10" s="42"/>
    </row>
    <row r="11" spans="4:8" s="3" customFormat="1" ht="12.75" hidden="1">
      <c r="D11" s="63"/>
      <c r="E11" s="54"/>
      <c r="F11" s="35"/>
      <c r="G11" s="84"/>
      <c r="H11" s="42"/>
    </row>
    <row r="12" spans="4:8" ht="12.75">
      <c r="D12" s="58"/>
      <c r="H12" s="30"/>
    </row>
    <row r="13" spans="1:14" ht="12.75">
      <c r="A13" s="1" t="s">
        <v>100</v>
      </c>
      <c r="D13" s="117">
        <f>PL!H29</f>
        <v>121</v>
      </c>
      <c r="F13" s="89">
        <f>PL!J29</f>
        <v>-205</v>
      </c>
      <c r="H13" s="30" t="s">
        <v>32</v>
      </c>
      <c r="M13" s="70"/>
      <c r="N13" s="70"/>
    </row>
    <row r="14" spans="4:8" ht="12.75">
      <c r="D14" s="58"/>
      <c r="H14" s="30"/>
    </row>
    <row r="15" spans="1:8" ht="12.75">
      <c r="A15" s="110" t="s">
        <v>46</v>
      </c>
      <c r="D15" s="96"/>
      <c r="F15" s="34"/>
      <c r="H15" s="30" t="s">
        <v>24</v>
      </c>
    </row>
    <row r="16" spans="1:13" ht="12.75">
      <c r="A16" s="38" t="s">
        <v>154</v>
      </c>
      <c r="D16" s="100">
        <v>0</v>
      </c>
      <c r="F16" s="90">
        <v>44</v>
      </c>
      <c r="H16" s="30"/>
      <c r="K16" s="70"/>
      <c r="L16" s="70"/>
      <c r="M16" s="70"/>
    </row>
    <row r="17" spans="1:13" ht="12.75" hidden="1">
      <c r="A17" s="38" t="s">
        <v>101</v>
      </c>
      <c r="D17" s="101">
        <v>0</v>
      </c>
      <c r="F17" s="91">
        <v>0</v>
      </c>
      <c r="H17" s="30"/>
      <c r="K17" s="70"/>
      <c r="M17" s="70"/>
    </row>
    <row r="18" spans="1:13" ht="12.75">
      <c r="A18" s="38" t="s">
        <v>47</v>
      </c>
      <c r="D18" s="101">
        <v>2217</v>
      </c>
      <c r="F18" s="91">
        <v>2217</v>
      </c>
      <c r="H18" s="30"/>
      <c r="M18" s="70"/>
    </row>
    <row r="19" spans="1:13" ht="12.75">
      <c r="A19" s="38" t="s">
        <v>50</v>
      </c>
      <c r="D19" s="101">
        <v>0</v>
      </c>
      <c r="F19" s="91">
        <v>38</v>
      </c>
      <c r="H19" s="30"/>
      <c r="K19" s="70"/>
      <c r="M19" s="70"/>
    </row>
    <row r="20" spans="1:13" ht="12.75">
      <c r="A20" s="38" t="s">
        <v>49</v>
      </c>
      <c r="D20" s="101">
        <v>160</v>
      </c>
      <c r="F20" s="91">
        <v>120</v>
      </c>
      <c r="H20" s="30"/>
      <c r="I20" s="1" t="s">
        <v>3</v>
      </c>
      <c r="K20" s="70"/>
      <c r="M20" s="70"/>
    </row>
    <row r="21" spans="1:13" ht="12.75">
      <c r="A21" s="38" t="s">
        <v>102</v>
      </c>
      <c r="D21" s="101">
        <v>-40</v>
      </c>
      <c r="F21" s="91">
        <v>220</v>
      </c>
      <c r="H21" s="30"/>
      <c r="M21" s="70"/>
    </row>
    <row r="22" spans="1:13" ht="12.75">
      <c r="A22" s="38" t="s">
        <v>153</v>
      </c>
      <c r="D22" s="101">
        <f>-PL!H26</f>
        <v>-34</v>
      </c>
      <c r="F22" s="91"/>
      <c r="H22" s="30"/>
      <c r="I22" s="1" t="s">
        <v>20</v>
      </c>
      <c r="M22" s="70"/>
    </row>
    <row r="23" spans="1:13" ht="12.75">
      <c r="A23" s="38" t="s">
        <v>48</v>
      </c>
      <c r="D23" s="102">
        <v>-36</v>
      </c>
      <c r="F23" s="92">
        <v>-128</v>
      </c>
      <c r="H23" s="30"/>
      <c r="M23" s="70"/>
    </row>
    <row r="24" spans="4:13" ht="12.75">
      <c r="D24" s="36">
        <f>SUM(D16:D23)</f>
        <v>2267</v>
      </c>
      <c r="F24" s="30">
        <f>SUM(F16:F23)</f>
        <v>2511</v>
      </c>
      <c r="H24" s="30"/>
      <c r="I24" s="1" t="s">
        <v>8</v>
      </c>
      <c r="M24" s="70"/>
    </row>
    <row r="25" spans="4:13" ht="12.75">
      <c r="D25" s="96"/>
      <c r="F25" s="34"/>
      <c r="H25" s="30"/>
      <c r="I25" s="1" t="s">
        <v>81</v>
      </c>
      <c r="M25" s="70"/>
    </row>
    <row r="26" spans="1:13" ht="12.75">
      <c r="A26" s="1" t="s">
        <v>51</v>
      </c>
      <c r="D26" s="58">
        <f>+D13+D24</f>
        <v>2388</v>
      </c>
      <c r="F26" s="32">
        <f>+F13+F24</f>
        <v>2306</v>
      </c>
      <c r="H26" s="30"/>
      <c r="I26" s="1" t="s">
        <v>6</v>
      </c>
      <c r="M26" s="70"/>
    </row>
    <row r="27" spans="4:13" ht="12.75">
      <c r="D27" s="58"/>
      <c r="H27" s="30"/>
      <c r="I27" s="1" t="s">
        <v>22</v>
      </c>
      <c r="M27" s="70"/>
    </row>
    <row r="28" spans="1:13" ht="12.75">
      <c r="A28" s="110" t="s">
        <v>52</v>
      </c>
      <c r="D28" s="58"/>
      <c r="I28" s="1" t="s">
        <v>16</v>
      </c>
      <c r="M28" s="70"/>
    </row>
    <row r="29" spans="1:13" ht="12.75">
      <c r="A29" s="1" t="s">
        <v>53</v>
      </c>
      <c r="D29" s="100">
        <f>'BS'!G24-'BS'!E24</f>
        <v>1910</v>
      </c>
      <c r="F29" s="90">
        <v>1032</v>
      </c>
      <c r="H29" s="51"/>
      <c r="K29" s="70"/>
      <c r="M29" s="70"/>
    </row>
    <row r="30" spans="1:13" ht="12.75">
      <c r="A30" s="1" t="s">
        <v>54</v>
      </c>
      <c r="D30" s="101">
        <f>-'BS'!E26-'BS'!E27+'BS'!G26+'BS'!G27-D21</f>
        <v>2411</v>
      </c>
      <c r="F30" s="91">
        <v>535</v>
      </c>
      <c r="H30" s="51"/>
      <c r="M30" s="70"/>
    </row>
    <row r="31" spans="1:13" ht="12.75">
      <c r="A31" s="1" t="s">
        <v>55</v>
      </c>
      <c r="D31" s="102">
        <f>(+'BS'!E34-'BS'!G34+'BS'!E35-'BS'!G35)</f>
        <v>1586</v>
      </c>
      <c r="F31" s="92">
        <v>772</v>
      </c>
      <c r="H31" s="51" t="s">
        <v>23</v>
      </c>
      <c r="K31" s="70"/>
      <c r="M31" s="70"/>
    </row>
    <row r="32" spans="1:13" ht="12.75" hidden="1">
      <c r="A32" s="1" t="s">
        <v>56</v>
      </c>
      <c r="C32" s="64"/>
      <c r="D32" s="102">
        <f>-125.687+125.687</f>
        <v>0</v>
      </c>
      <c r="E32" s="64"/>
      <c r="F32" s="92">
        <v>0</v>
      </c>
      <c r="H32" s="51"/>
      <c r="M32" s="70"/>
    </row>
    <row r="33" spans="4:13" ht="12.75">
      <c r="D33" s="103">
        <f>SUM(D29:D32)</f>
        <v>5907</v>
      </c>
      <c r="F33" s="93">
        <f>SUM(F29:F32)</f>
        <v>2339</v>
      </c>
      <c r="H33" s="51"/>
      <c r="M33" s="70"/>
    </row>
    <row r="34" spans="4:13" ht="12.75">
      <c r="D34" s="58"/>
      <c r="H34" s="51"/>
      <c r="M34" s="70"/>
    </row>
    <row r="35" spans="1:13" ht="12.75">
      <c r="A35" s="1" t="s">
        <v>155</v>
      </c>
      <c r="D35" s="58">
        <f>+D26+D33</f>
        <v>8295</v>
      </c>
      <c r="F35" s="32">
        <f>+F26+F33</f>
        <v>4645</v>
      </c>
      <c r="H35" s="30" t="s">
        <v>10</v>
      </c>
      <c r="M35" s="70"/>
    </row>
    <row r="36" spans="4:13" ht="12.75">
      <c r="D36" s="58"/>
      <c r="H36" s="30" t="s">
        <v>11</v>
      </c>
      <c r="M36" s="70"/>
    </row>
    <row r="37" spans="1:13" ht="12.75">
      <c r="A37" s="1" t="s">
        <v>57</v>
      </c>
      <c r="D37" s="103">
        <f>-D20</f>
        <v>-160</v>
      </c>
      <c r="F37" s="93">
        <f>-F20</f>
        <v>-120</v>
      </c>
      <c r="H37" s="30"/>
      <c r="I37" s="1" t="s">
        <v>12</v>
      </c>
      <c r="M37" s="70"/>
    </row>
    <row r="38" spans="1:13" ht="12.75">
      <c r="A38" s="1" t="s">
        <v>58</v>
      </c>
      <c r="D38" s="103">
        <v>-150</v>
      </c>
      <c r="F38" s="93">
        <v>-894</v>
      </c>
      <c r="H38" s="30"/>
      <c r="M38" s="70"/>
    </row>
    <row r="39" spans="4:13" ht="12.75" hidden="1">
      <c r="D39" s="58"/>
      <c r="H39" s="30"/>
      <c r="I39" s="1" t="s">
        <v>14</v>
      </c>
      <c r="M39" s="70"/>
    </row>
    <row r="40" spans="1:13" ht="12.75">
      <c r="A40" s="1" t="s">
        <v>59</v>
      </c>
      <c r="D40" s="104">
        <f>SUM(D35:D39)</f>
        <v>7985</v>
      </c>
      <c r="F40" s="39">
        <f>SUM(F35:F39)</f>
        <v>3631</v>
      </c>
      <c r="H40" s="30"/>
      <c r="M40" s="70"/>
    </row>
    <row r="41" spans="4:13" ht="12.75">
      <c r="D41" s="58"/>
      <c r="H41" s="30" t="s">
        <v>9</v>
      </c>
      <c r="M41" s="70"/>
    </row>
    <row r="42" spans="1:13" ht="12.75">
      <c r="A42" s="110" t="s">
        <v>60</v>
      </c>
      <c r="D42" s="58"/>
      <c r="H42" s="30"/>
      <c r="M42" s="70"/>
    </row>
    <row r="43" spans="1:13" ht="12.75">
      <c r="A43" s="1" t="s">
        <v>103</v>
      </c>
      <c r="D43" s="100">
        <v>-1091</v>
      </c>
      <c r="F43" s="90">
        <v>-80</v>
      </c>
      <c r="H43" s="30" t="s">
        <v>15</v>
      </c>
      <c r="L43" s="70"/>
      <c r="M43" s="70"/>
    </row>
    <row r="44" spans="1:13" ht="12.75">
      <c r="A44" s="1" t="s">
        <v>98</v>
      </c>
      <c r="D44" s="101">
        <v>0</v>
      </c>
      <c r="F44" s="91">
        <v>141</v>
      </c>
      <c r="H44" s="30"/>
      <c r="M44" s="70"/>
    </row>
    <row r="45" spans="1:13" ht="12.75">
      <c r="A45" s="1" t="s">
        <v>106</v>
      </c>
      <c r="D45" s="101">
        <v>-738</v>
      </c>
      <c r="F45" s="91">
        <v>0</v>
      </c>
      <c r="H45" s="30"/>
      <c r="M45" s="70"/>
    </row>
    <row r="46" spans="1:13" ht="12.75">
      <c r="A46" s="1" t="s">
        <v>152</v>
      </c>
      <c r="D46" s="101">
        <v>-2000</v>
      </c>
      <c r="F46" s="91">
        <v>0</v>
      </c>
      <c r="H46" s="30"/>
      <c r="M46" s="70"/>
    </row>
    <row r="47" spans="1:13" ht="12.75" hidden="1">
      <c r="A47" s="1" t="s">
        <v>109</v>
      </c>
      <c r="D47" s="101">
        <v>0</v>
      </c>
      <c r="F47" s="91">
        <v>0</v>
      </c>
      <c r="H47" s="30"/>
      <c r="M47" s="70"/>
    </row>
    <row r="48" spans="1:13" ht="12.75">
      <c r="A48" s="38" t="s">
        <v>61</v>
      </c>
      <c r="D48" s="102">
        <f>-D23</f>
        <v>36</v>
      </c>
      <c r="F48" s="92">
        <f>-F23</f>
        <v>128</v>
      </c>
      <c r="I48" s="1" t="s">
        <v>16</v>
      </c>
      <c r="M48" s="70"/>
    </row>
    <row r="49" spans="1:13" ht="12.75">
      <c r="A49" s="1" t="s">
        <v>104</v>
      </c>
      <c r="D49" s="103">
        <f>SUM(D43:D48)</f>
        <v>-3793</v>
      </c>
      <c r="F49" s="93">
        <f>SUM(F43:F48)</f>
        <v>189</v>
      </c>
      <c r="H49" s="30"/>
      <c r="I49" s="1" t="s">
        <v>25</v>
      </c>
      <c r="M49" s="70"/>
    </row>
    <row r="50" spans="4:13" ht="12.75">
      <c r="D50" s="58"/>
      <c r="H50" s="30"/>
      <c r="M50" s="70"/>
    </row>
    <row r="51" spans="1:13" ht="12.75">
      <c r="A51" s="110" t="s">
        <v>62</v>
      </c>
      <c r="D51" s="58"/>
      <c r="H51" s="30"/>
      <c r="M51" s="70"/>
    </row>
    <row r="52" spans="1:13" ht="12.75">
      <c r="A52" s="1" t="s">
        <v>107</v>
      </c>
      <c r="D52" s="100">
        <v>0</v>
      </c>
      <c r="F52" s="90">
        <v>824</v>
      </c>
      <c r="H52" s="30"/>
      <c r="M52" s="70"/>
    </row>
    <row r="53" spans="1:13" ht="12.75">
      <c r="A53" s="1" t="s">
        <v>108</v>
      </c>
      <c r="D53" s="101">
        <f>-7018-1137</f>
        <v>-8155</v>
      </c>
      <c r="F53" s="91">
        <v>-2348</v>
      </c>
      <c r="H53" s="30"/>
      <c r="M53" s="70"/>
    </row>
    <row r="54" spans="1:13" ht="12.75">
      <c r="A54" s="1" t="s">
        <v>123</v>
      </c>
      <c r="D54" s="102">
        <v>114</v>
      </c>
      <c r="F54" s="92">
        <v>-269</v>
      </c>
      <c r="H54" s="30"/>
      <c r="M54" s="70"/>
    </row>
    <row r="55" spans="1:13" ht="12.75" hidden="1">
      <c r="A55" s="1" t="s">
        <v>77</v>
      </c>
      <c r="D55" s="101">
        <v>0</v>
      </c>
      <c r="E55" s="88"/>
      <c r="F55" s="91">
        <v>0</v>
      </c>
      <c r="H55" s="30"/>
      <c r="M55" s="70"/>
    </row>
    <row r="56" spans="1:13" ht="12.75" hidden="1">
      <c r="A56" s="1" t="s">
        <v>78</v>
      </c>
      <c r="D56" s="101">
        <v>0</v>
      </c>
      <c r="E56" s="88"/>
      <c r="F56" s="91">
        <v>0</v>
      </c>
      <c r="H56" s="30"/>
      <c r="M56" s="70"/>
    </row>
    <row r="57" spans="1:13" ht="12.75" hidden="1">
      <c r="A57" s="1" t="s">
        <v>79</v>
      </c>
      <c r="D57" s="101">
        <v>0</v>
      </c>
      <c r="F57" s="91">
        <v>0</v>
      </c>
      <c r="H57" s="30"/>
      <c r="M57" s="70"/>
    </row>
    <row r="58" spans="1:13" ht="12.75" hidden="1">
      <c r="A58" s="1" t="s">
        <v>63</v>
      </c>
      <c r="D58" s="102">
        <v>0</v>
      </c>
      <c r="E58" s="64"/>
      <c r="F58" s="92">
        <v>0</v>
      </c>
      <c r="H58" s="30"/>
      <c r="M58" s="70"/>
    </row>
    <row r="59" spans="1:13" ht="12.75">
      <c r="A59" s="1" t="s">
        <v>105</v>
      </c>
      <c r="D59" s="103">
        <f>SUM(D52:D58)</f>
        <v>-8041</v>
      </c>
      <c r="F59" s="93">
        <f>SUM(F52:F58)</f>
        <v>-1793</v>
      </c>
      <c r="H59" s="30"/>
      <c r="M59" s="70"/>
    </row>
    <row r="60" spans="4:13" ht="12.75">
      <c r="D60" s="58"/>
      <c r="H60" s="30"/>
      <c r="M60" s="70"/>
    </row>
    <row r="61" spans="1:13" ht="12.75">
      <c r="A61" s="1" t="s">
        <v>64</v>
      </c>
      <c r="D61" s="103">
        <f>+D40+D49+D59</f>
        <v>-3849</v>
      </c>
      <c r="F61" s="32">
        <f>+F40+F49+F59</f>
        <v>2027</v>
      </c>
      <c r="H61" s="30"/>
      <c r="M61" s="70"/>
    </row>
    <row r="62" spans="3:13" ht="12.75">
      <c r="C62" s="33"/>
      <c r="D62" s="58"/>
      <c r="H62" s="30"/>
      <c r="M62" s="70"/>
    </row>
    <row r="63" spans="1:13" ht="12.75">
      <c r="A63" s="1" t="s">
        <v>135</v>
      </c>
      <c r="D63" s="58">
        <v>4211</v>
      </c>
      <c r="F63" s="32">
        <v>8815</v>
      </c>
      <c r="H63" s="30"/>
      <c r="M63" s="70"/>
    </row>
    <row r="64" spans="4:13" ht="12.75">
      <c r="D64" s="58"/>
      <c r="H64" s="30"/>
      <c r="M64" s="70"/>
    </row>
    <row r="65" spans="1:13" ht="12.75">
      <c r="A65" s="1" t="s">
        <v>136</v>
      </c>
      <c r="D65" s="105">
        <f>SUM(D61:D63)</f>
        <v>362</v>
      </c>
      <c r="F65" s="39">
        <f>SUM(F61:F63)</f>
        <v>10842</v>
      </c>
      <c r="H65" s="30"/>
      <c r="M65" s="70"/>
    </row>
    <row r="66" spans="8:13" ht="12.75">
      <c r="H66" s="30"/>
      <c r="M66" s="70"/>
    </row>
    <row r="67" spans="6:8" ht="12.75">
      <c r="F67" s="56"/>
      <c r="H67" s="40"/>
    </row>
    <row r="68" spans="1:8" ht="12.75">
      <c r="A68" s="3" t="s">
        <v>65</v>
      </c>
      <c r="F68" s="41"/>
      <c r="H68" s="41"/>
    </row>
    <row r="69" spans="1:6" ht="12.75">
      <c r="A69" s="3" t="s">
        <v>121</v>
      </c>
      <c r="F69" s="18" t="s">
        <v>140</v>
      </c>
    </row>
    <row r="70" ht="12.75"/>
    <row r="71" spans="1:4" ht="12.75">
      <c r="A71" s="4"/>
      <c r="D71" s="32"/>
    </row>
    <row r="72" ht="12.75">
      <c r="F72" s="98"/>
    </row>
    <row r="73" ht="12.75">
      <c r="F73" s="33"/>
    </row>
    <row r="75" ht="12.75"/>
    <row r="84" ht="12.75"/>
    <row r="85" ht="12.75"/>
    <row r="86" ht="12.75"/>
  </sheetData>
  <printOptions/>
  <pageMargins left="0.75" right="0.5" top="0.75" bottom="1" header="0.5" footer="0.5"/>
  <pageSetup horizontalDpi="180" verticalDpi="18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sooklin</cp:lastModifiedBy>
  <cp:lastPrinted>2006-11-24T10:24:14Z</cp:lastPrinted>
  <dcterms:created xsi:type="dcterms:W3CDTF">1999-10-15T08:00:31Z</dcterms:created>
  <dcterms:modified xsi:type="dcterms:W3CDTF">2006-11-24T10:25:41Z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