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state="veryHidden" r:id="rId2"/>
    <sheet name="Sheet3" sheetId="3" state="veryHidden" r:id="rId3"/>
    <sheet name="Sheet4" sheetId="4" state="veryHidden" r:id="rId4"/>
    <sheet name="Sheet5" sheetId="5" r:id="rId5"/>
    <sheet name="Sheet6" sheetId="6" r:id="rId6"/>
    <sheet name="Sheet7" sheetId="7" state="veryHidden" r:id="rId7"/>
    <sheet name="Sheet8" sheetId="8" state="veryHidden" r:id="rId8"/>
    <sheet name="Sheet9" sheetId="9" r:id="rId9"/>
    <sheet name="Sheet10" sheetId="10" state="veryHidden" r:id="rId10"/>
    <sheet name="Sheet11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Summit CD</author>
  </authors>
  <commentList>
    <comment ref="A69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<sst xmlns="http://schemas.openxmlformats.org/spreadsheetml/2006/main" count="173" uniqueCount="143">
  <si>
    <r>
      <rPr>
        <b/>
        <sz val="13"/>
        <rFont val="Times New Roman"/>
        <family val="1"/>
      </rP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</si>
  <si>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</si>
  <si>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Condensed Consolidated Income Statements</t>
  </si>
  <si>
    <t>For the 2nd Quarter Ended 30th September 2003</t>
  </si>
  <si>
    <t>Individual Quarter</t>
  </si>
  <si>
    <t>Cumulative Quarter</t>
  </si>
  <si>
    <t xml:space="preserve">Current </t>
  </si>
  <si>
    <t xml:space="preserve">Comparative </t>
  </si>
  <si>
    <t>Current</t>
  </si>
  <si>
    <t>Preceeding</t>
  </si>
  <si>
    <t>quarter</t>
  </si>
  <si>
    <t>6 months</t>
  </si>
  <si>
    <t xml:space="preserve">ended </t>
  </si>
  <si>
    <t>ended</t>
  </si>
  <si>
    <t>RM '000</t>
  </si>
  <si>
    <t>Revenue</t>
  </si>
  <si>
    <t>Operating expenses</t>
  </si>
  <si>
    <t>Other operating income</t>
  </si>
  <si>
    <t>Profit / (loss) from operations</t>
  </si>
  <si>
    <t>Finance costs</t>
  </si>
  <si>
    <t>Profit / (loss) before tax</t>
  </si>
  <si>
    <t>Taxation</t>
  </si>
  <si>
    <t>Profit / (loss) after tax</t>
  </si>
  <si>
    <t>Minority interest</t>
  </si>
  <si>
    <t>Net profit / (loss)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</si>
  <si>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</si>
  <si>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 xml:space="preserve">(based on 40,000,000 </t>
    </r>
  </si>
  <si>
    <t>0.38 sen</t>
  </si>
  <si>
    <t>0.37 sen</t>
  </si>
  <si>
    <t>(0.09 sen)</t>
  </si>
  <si>
    <t>(2.11 sen)</t>
  </si>
  <si>
    <t xml:space="preserve">   ordinary shares)</t>
  </si>
  <si>
    <t xml:space="preserve">   Fully diluted</t>
  </si>
  <si>
    <t>N/A</t>
  </si>
  <si>
    <t>Note:-</t>
  </si>
  <si>
    <t xml:space="preserve">The computation on EPS for the above previous Quarter basis and preceding cumulative basis is based on </t>
  </si>
  <si>
    <t>30,000,000 ordinary share.</t>
  </si>
  <si>
    <t>(The Condensed Consolidated Income Statements should be read in conjunction with the</t>
  </si>
  <si>
    <t>Annual Financial Report for the year ended 31st March 2003)</t>
  </si>
  <si>
    <t>Page 1 of 11</t>
  </si>
  <si>
    <t>Condensed Consolidated Balance Sheets</t>
  </si>
  <si>
    <t>As at 30th September 2003</t>
  </si>
  <si>
    <t>As At End of</t>
  </si>
  <si>
    <t>As At Preceding</t>
  </si>
  <si>
    <t>Current Quarter</t>
  </si>
  <si>
    <t>Financial Year End</t>
  </si>
  <si>
    <t>RM'000</t>
  </si>
  <si>
    <t>(Audited)</t>
  </si>
  <si>
    <t>Property, Plant &amp; Equipment</t>
  </si>
  <si>
    <t>Goodwill on consolidation</t>
  </si>
  <si>
    <t>Long Term Investments</t>
  </si>
  <si>
    <t>Current Assets</t>
  </si>
  <si>
    <t>Stocks</t>
  </si>
  <si>
    <t>Trade Debtors</t>
  </si>
  <si>
    <t>Others Debtors, Deposits and Prepayment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</si>
  <si>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</si>
  <si>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</si>
  <si>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</si>
  <si>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</si>
  <si>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</si>
  <si>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</si>
  <si>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Provision for Taxation</t>
  </si>
  <si>
    <t>Proposed Dividends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</si>
  <si>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</si>
  <si>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</si>
  <si>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</si>
  <si>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</si>
  <si>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</si>
  <si>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</si>
  <si>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</si>
  <si>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</si>
  <si>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</si>
  <si>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</si>
  <si>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</si>
  <si>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</si>
  <si>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</si>
  <si>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125.2 sen</t>
  </si>
  <si>
    <t>Note: -</t>
  </si>
  <si>
    <t>The computation on NTA Per Share for Preceding Financial Year End is based on 40,000,000 ordinary shares</t>
  </si>
  <si>
    <t xml:space="preserve">(The Condensed Consolidated Balance Sheets should be read in conjunction with the </t>
  </si>
  <si>
    <t>Page 2 of 11</t>
  </si>
  <si>
    <t xml:space="preserve">Condensed Consolidated Cash Flow Statements </t>
  </si>
  <si>
    <t>For the 2nd quarter ended 30 September 2003</t>
  </si>
  <si>
    <t xml:space="preserve">6 month ended </t>
  </si>
  <si>
    <t>(RM)</t>
  </si>
  <si>
    <t>Net Profit after tax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</si>
  <si>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</si>
  <si>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</si>
  <si>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</si>
  <si>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</si>
  <si>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</si>
  <si>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</si>
  <si>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</si>
  <si>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</si>
  <si>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</si>
  <si>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</si>
  <si>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</si>
  <si>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</si>
  <si>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</si>
  <si>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</si>
  <si>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</si>
  <si>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</si>
  <si>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</si>
  <si>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</si>
  <si>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</si>
  <si>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</si>
  <si>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</si>
  <si>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</si>
  <si>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</si>
  <si>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</si>
  <si>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Receipt of bank borrowing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</si>
  <si>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</si>
  <si>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</si>
  <si>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</si>
  <si>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</si>
  <si>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</si>
  <si>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</si>
  <si>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</si>
  <si>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</si>
  <si>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</si>
  <si>
    <t>Condensed Consolidated Statements of Changes in Equity</t>
  </si>
  <si>
    <t>For the 2nd quarter ended 30th September 2003</t>
  </si>
  <si>
    <t>Share</t>
  </si>
  <si>
    <t>Revaluation</t>
  </si>
  <si>
    <t>Premium</t>
  </si>
  <si>
    <t>Reserve</t>
  </si>
  <si>
    <t>Retained Profits</t>
  </si>
  <si>
    <t>Total</t>
  </si>
  <si>
    <t>RM</t>
  </si>
  <si>
    <t>6 month quarter</t>
  </si>
  <si>
    <t>ended 30th September 2003</t>
  </si>
  <si>
    <r>
      <rPr>
        <sz val="10"/>
        <rFont val="Times New Roman"/>
        <family val="1"/>
      </rPr>
      <t xml:space="preserve">At 1st April 2003 - </t>
    </r>
    <r>
      <rPr>
        <b/>
        <sz val="10"/>
        <rFont val="Times New Roman"/>
        <family val="1"/>
      </rPr>
      <t>Audited figure</t>
    </r>
  </si>
  <si>
    <t>Net Loss for the month</t>
  </si>
  <si>
    <t>At 30th September 2003</t>
  </si>
  <si>
    <t>For the 2nd quarter ended 30th September 2002</t>
  </si>
  <si>
    <t>ended 30th September 2002</t>
  </si>
  <si>
    <r>
      <rPr>
        <sz val="10"/>
        <rFont val="Times New Roman"/>
        <family val="1"/>
      </rPr>
      <t>At 1st April 2002 - A</t>
    </r>
    <r>
      <rPr>
        <b/>
        <sz val="10"/>
        <rFont val="Times New Roman"/>
        <family val="1"/>
      </rPr>
      <t>udited figure</t>
    </r>
  </si>
  <si>
    <t>Prior year adjustment</t>
  </si>
  <si>
    <t>Audit Adjustment taken in the year</t>
  </si>
  <si>
    <t>Net loss for the month</t>
  </si>
  <si>
    <t>At 30th September 2002</t>
  </si>
  <si>
    <t>(The Condensed Consolidated Statements of Changes in Equity should be read in conjunction</t>
  </si>
  <si>
    <t>with the Annual Financial Report for the year ended 31st March 2003)</t>
  </si>
</sst>
</file>

<file path=xl/styles.xml><?xml version="1.0" encoding="utf-8"?>
<styleSheet xmlns="http://schemas.openxmlformats.org/spreadsheetml/2006/main">
  <numFmts count="2">
    <numFmt numFmtId="177" formatCode="_(* #,##0_);_(* \(#,##0\);_(* &quot;-&quot;??_);_(@_)"/>
    <numFmt numFmtId="178" formatCode="dd/mm/yyyy"/>
  </numFmts>
  <fonts count="17"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/>
    </xf>
    <xf numFmtId="177" fontId="4" fillId="0" borderId="0" xfId="18" applyNumberFormat="1" applyFont="1" applyAlignment="1">
      <alignment/>
    </xf>
    <xf numFmtId="177" fontId="4" fillId="0" borderId="0" xfId="18" applyNumberFormat="1" applyFont="1" applyFill="1" applyAlignment="1">
      <alignment/>
    </xf>
    <xf numFmtId="0" fontId="5" fillId="0" borderId="0" xfId="0" applyFont="1" applyAlignment="1">
      <alignment/>
    </xf>
    <xf numFmtId="177" fontId="4" fillId="0" borderId="4" xfId="18" applyNumberFormat="1" applyFont="1" applyBorder="1" applyAlignment="1">
      <alignment/>
    </xf>
    <xf numFmtId="177" fontId="4" fillId="0" borderId="4" xfId="18" applyNumberFormat="1" applyFont="1" applyFill="1" applyBorder="1" applyAlignment="1">
      <alignment/>
    </xf>
    <xf numFmtId="177" fontId="4" fillId="0" borderId="2" xfId="18" applyNumberFormat="1" applyFont="1" applyBorder="1" applyAlignment="1">
      <alignment/>
    </xf>
    <xf numFmtId="177" fontId="4" fillId="0" borderId="2" xfId="18" applyNumberFormat="1" applyFont="1" applyFill="1" applyBorder="1" applyAlignment="1">
      <alignment/>
    </xf>
    <xf numFmtId="177" fontId="4" fillId="0" borderId="1" xfId="18" applyNumberFormat="1" applyFont="1" applyBorder="1" applyAlignment="1">
      <alignment/>
    </xf>
    <xf numFmtId="177" fontId="4" fillId="0" borderId="1" xfId="18" applyNumberFormat="1" applyFont="1" applyFill="1" applyBorder="1" applyAlignment="1">
      <alignment/>
    </xf>
    <xf numFmtId="177" fontId="4" fillId="0" borderId="0" xfId="18" applyNumberFormat="1" applyFont="1" applyAlignment="1">
      <alignment horizontal="right"/>
    </xf>
    <xf numFmtId="177" fontId="4" fillId="0" borderId="0" xfId="18" applyNumberFormat="1" applyFont="1" applyFill="1" applyAlignment="1">
      <alignment horizontal="right"/>
    </xf>
    <xf numFmtId="177" fontId="5" fillId="0" borderId="0" xfId="18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38" fontId="1" fillId="0" borderId="5" xfId="0" applyNumberFormat="1" applyFont="1" applyBorder="1" applyAlignment="1">
      <alignment horizontal="right"/>
    </xf>
    <xf numFmtId="38" fontId="1" fillId="0" borderId="6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38" fontId="1" fillId="0" borderId="6" xfId="0" applyNumberFormat="1" applyFont="1" applyFill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60</xdr:row>
      <xdr:rowOff>0</xdr:rowOff>
    </xdr:from>
    <xdr:to>
      <xdr:col>0</xdr:col>
      <xdr:colOff>152400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239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43" sqref="K43"/>
    </sheetView>
  </sheetViews>
  <sheetFormatPr defaultColWidth="9.140625" defaultRowHeight="12.75" customHeight="1"/>
  <cols>
    <col min="1" max="1" width="25.8515625" style="20" customWidth="1"/>
    <col min="2" max="2" width="9.140625" style="20" customWidth="1"/>
    <col min="3" max="3" width="12.7109375" style="20" customWidth="1"/>
    <col min="4" max="4" width="2.140625" style="20" customWidth="1"/>
    <col min="5" max="5" width="12.140625" style="20" customWidth="1"/>
    <col min="6" max="6" width="1.8515625" style="20" customWidth="1"/>
    <col min="7" max="7" width="12.57421875" style="20" customWidth="1"/>
    <col min="8" max="8" width="2.28125" style="20" customWidth="1"/>
    <col min="9" max="9" width="14.28125" style="20" customWidth="1"/>
    <col min="10" max="10" width="2.8515625" style="20" customWidth="1"/>
    <col min="11" max="11" width="12.7109375" style="20" bestFit="1" customWidth="1"/>
    <col min="12" max="16384" width="9.140625" style="20" customWidth="1"/>
  </cols>
  <sheetData>
    <row r="1" s="1" customFormat="1" ht="16.5">
      <c r="A1" s="2" t="s">
        <v>0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120</v>
      </c>
    </row>
    <row r="6" ht="12.75">
      <c r="A6" s="5" t="s">
        <v>121</v>
      </c>
    </row>
    <row r="7" spans="3:12" ht="12.75">
      <c r="C7" s="66"/>
      <c r="D7" s="28"/>
      <c r="E7" s="66"/>
      <c r="F7" s="66"/>
      <c r="G7" s="28"/>
      <c r="H7" s="28"/>
      <c r="I7" s="66"/>
      <c r="J7" s="28"/>
      <c r="K7" s="28"/>
      <c r="L7" s="28"/>
    </row>
    <row r="8" spans="3:12" ht="12.75">
      <c r="C8" s="21"/>
      <c r="D8" s="21"/>
      <c r="E8" s="21" t="s">
        <v>122</v>
      </c>
      <c r="F8" s="21"/>
      <c r="G8" s="21" t="s">
        <v>123</v>
      </c>
      <c r="H8" s="21"/>
      <c r="I8" s="21"/>
      <c r="J8" s="21"/>
      <c r="K8" s="21"/>
      <c r="L8" s="21"/>
    </row>
    <row r="9" spans="3:12" ht="12.75">
      <c r="C9" s="67" t="s">
        <v>65</v>
      </c>
      <c r="D9" s="21"/>
      <c r="E9" s="67" t="s">
        <v>124</v>
      </c>
      <c r="F9" s="21"/>
      <c r="G9" s="67" t="s">
        <v>125</v>
      </c>
      <c r="H9" s="21"/>
      <c r="I9" s="67" t="s">
        <v>126</v>
      </c>
      <c r="J9" s="21"/>
      <c r="K9" s="67" t="s">
        <v>127</v>
      </c>
      <c r="L9" s="21"/>
    </row>
    <row r="10" spans="3:12" ht="12.75">
      <c r="C10" s="21" t="s">
        <v>128</v>
      </c>
      <c r="D10" s="21"/>
      <c r="E10" s="21" t="s">
        <v>128</v>
      </c>
      <c r="F10" s="21"/>
      <c r="G10" s="21" t="s">
        <v>128</v>
      </c>
      <c r="H10" s="21"/>
      <c r="I10" s="21" t="s">
        <v>128</v>
      </c>
      <c r="J10" s="21"/>
      <c r="K10" s="21" t="s">
        <v>128</v>
      </c>
      <c r="L10" s="21"/>
    </row>
    <row r="11" spans="1:12" ht="12.75">
      <c r="A11" s="20" t="s">
        <v>129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39" s="68" customFormat="1" ht="12.75">
      <c r="A12" s="69" t="s">
        <v>130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3:39" s="68" customFormat="1" ht="12.7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3:39" ht="12.75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ht="12.75">
      <c r="A15" s="26" t="s">
        <v>131</v>
      </c>
      <c r="C15" s="61">
        <v>40000000</v>
      </c>
      <c r="D15" s="61"/>
      <c r="E15" s="61">
        <v>939803</v>
      </c>
      <c r="F15" s="61"/>
      <c r="G15" s="61">
        <v>997321</v>
      </c>
      <c r="H15" s="61"/>
      <c r="I15" s="61">
        <v>9107584</v>
      </c>
      <c r="J15" s="61"/>
      <c r="K15" s="61">
        <f>SUM(C15:I15)</f>
        <v>51044708</v>
      </c>
      <c r="L15" s="53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3:39" ht="12.75">
      <c r="C16" s="53">
        <f>SUM(C15:C15)</f>
        <v>40000000</v>
      </c>
      <c r="D16" s="53"/>
      <c r="E16" s="53">
        <f>SUM(E15:E15)</f>
        <v>939803</v>
      </c>
      <c r="F16" s="53"/>
      <c r="G16" s="53">
        <f>SUM(G15:G15)</f>
        <v>997321</v>
      </c>
      <c r="H16" s="53"/>
      <c r="I16" s="53">
        <f>SUM(I15:I15)</f>
        <v>9107584</v>
      </c>
      <c r="J16" s="53"/>
      <c r="K16" s="53">
        <f>SUM(K15:K15)</f>
        <v>51044708</v>
      </c>
      <c r="L16" s="53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3:39" ht="12.75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ht="12.75">
      <c r="A18" s="20" t="s">
        <v>132</v>
      </c>
      <c r="C18" s="53">
        <v>0</v>
      </c>
      <c r="D18" s="53"/>
      <c r="E18" s="53">
        <v>0</v>
      </c>
      <c r="F18" s="53"/>
      <c r="G18" s="53">
        <v>0</v>
      </c>
      <c r="H18" s="53"/>
      <c r="I18" s="53">
        <v>-35191.39</v>
      </c>
      <c r="J18" s="53"/>
      <c r="K18" s="53">
        <f>SUM(C18:I18)</f>
        <v>-35191.39</v>
      </c>
      <c r="L18" s="53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3:39" ht="12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ht="13.5" thickBot="1">
      <c r="A20" s="20" t="s">
        <v>133</v>
      </c>
      <c r="C20" s="72">
        <f>SUM(C16:C19)</f>
        <v>40000000</v>
      </c>
      <c r="D20" s="72"/>
      <c r="E20" s="72">
        <f>SUM(E16:E19)</f>
        <v>939803</v>
      </c>
      <c r="F20" s="72"/>
      <c r="G20" s="72">
        <f>SUM(G16:G19)</f>
        <v>997321</v>
      </c>
      <c r="H20" s="72"/>
      <c r="I20" s="72">
        <f>SUM(I16:I19)</f>
        <v>9072392.61</v>
      </c>
      <c r="J20" s="72"/>
      <c r="K20" s="72">
        <f>SUM(K16:K19)</f>
        <v>51009516.61</v>
      </c>
      <c r="L20" s="55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3:39" ht="13.5" thickTop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3:39" ht="12.7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3:39" ht="12.7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ht="12.75">
      <c r="A24" s="5" t="s">
        <v>120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12" ht="12.75">
      <c r="A25" s="5" t="s">
        <v>134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4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20" t="s">
        <v>129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69" t="s">
        <v>135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ht="12.75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ht="12.75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39" ht="12.75">
      <c r="A31" s="20" t="s">
        <v>136</v>
      </c>
      <c r="C31" s="60">
        <v>30000000</v>
      </c>
      <c r="D31" s="60"/>
      <c r="E31" s="60">
        <v>1023943</v>
      </c>
      <c r="F31" s="60"/>
      <c r="G31" s="60">
        <v>1097321</v>
      </c>
      <c r="H31" s="60"/>
      <c r="I31" s="73">
        <v>21235534</v>
      </c>
      <c r="J31" s="60"/>
      <c r="K31" s="60">
        <f>SUM(C31:I31)</f>
        <v>53356798</v>
      </c>
      <c r="L31" s="53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ht="12.75">
      <c r="A32" s="20" t="s">
        <v>137</v>
      </c>
      <c r="C32" s="61">
        <v>0</v>
      </c>
      <c r="D32" s="61"/>
      <c r="E32" s="61">
        <v>0</v>
      </c>
      <c r="F32" s="61"/>
      <c r="G32" s="61">
        <v>0</v>
      </c>
      <c r="H32" s="61"/>
      <c r="I32" s="74">
        <v>900000</v>
      </c>
      <c r="J32" s="61"/>
      <c r="K32" s="61">
        <f>SUM(C32:I32)</f>
        <v>900000</v>
      </c>
      <c r="L32" s="53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3:39" ht="12.75">
      <c r="C33" s="53">
        <f aca="true" t="shared" si="0" ref="C33:I33">SUM(C31:C32)</f>
        <v>30000000</v>
      </c>
      <c r="D33" s="53"/>
      <c r="E33" s="53">
        <f t="shared" si="0"/>
        <v>1023943</v>
      </c>
      <c r="F33" s="53"/>
      <c r="G33" s="53">
        <f t="shared" si="0"/>
        <v>1097321</v>
      </c>
      <c r="H33" s="53"/>
      <c r="I33" s="53">
        <f t="shared" si="0"/>
        <v>22135534</v>
      </c>
      <c r="J33" s="53"/>
      <c r="K33" s="53">
        <f>SUM(K31:K32)</f>
        <v>54256798</v>
      </c>
      <c r="L33" s="53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3:39" ht="12.75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ht="12.75">
      <c r="A35" s="20" t="s">
        <v>138</v>
      </c>
      <c r="C35" s="53">
        <v>0</v>
      </c>
      <c r="D35" s="53"/>
      <c r="E35" s="53">
        <v>0</v>
      </c>
      <c r="F35" s="53"/>
      <c r="G35" s="53">
        <v>0</v>
      </c>
      <c r="H35" s="53"/>
      <c r="I35" s="53">
        <v>3049</v>
      </c>
      <c r="J35" s="53"/>
      <c r="K35" s="53">
        <f>SUM(C35:I35)</f>
        <v>3049</v>
      </c>
      <c r="L35" s="53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3:39" ht="12.7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ht="12.75">
      <c r="A37" s="20" t="s">
        <v>139</v>
      </c>
      <c r="C37" s="53">
        <v>0</v>
      </c>
      <c r="D37" s="53"/>
      <c r="E37" s="53">
        <v>0</v>
      </c>
      <c r="F37" s="53"/>
      <c r="G37" s="53">
        <v>0</v>
      </c>
      <c r="H37" s="53"/>
      <c r="I37" s="53">
        <v>-632943</v>
      </c>
      <c r="J37" s="53"/>
      <c r="K37" s="53">
        <f>SUM(C37:I37)</f>
        <v>-632943</v>
      </c>
      <c r="L37" s="53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3:39" ht="12.7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ht="13.5" thickBot="1">
      <c r="A39" s="20" t="s">
        <v>140</v>
      </c>
      <c r="C39" s="72">
        <f>SUM(C33:C38)</f>
        <v>30000000</v>
      </c>
      <c r="D39" s="72"/>
      <c r="E39" s="72">
        <f>SUM(E33:E38)</f>
        <v>1023943</v>
      </c>
      <c r="F39" s="72"/>
      <c r="G39" s="72">
        <f>SUM(G33:G38)</f>
        <v>1097321</v>
      </c>
      <c r="H39" s="72"/>
      <c r="I39" s="72">
        <f>SUM(I33:I38)</f>
        <v>21505640</v>
      </c>
      <c r="J39" s="72"/>
      <c r="K39" s="72">
        <f>SUM(K33:K38)</f>
        <v>53626904</v>
      </c>
      <c r="L39" s="55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3:12" ht="13.5" thickTop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ht="12.75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5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ht="12.75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ht="12.75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ht="12.75">
      <c r="A46" s="5" t="s">
        <v>141</v>
      </c>
    </row>
    <row r="47" ht="12.75">
      <c r="A47" s="5" t="s">
        <v>142</v>
      </c>
    </row>
  </sheetData>
  <printOptions/>
  <pageMargins left="0.75" right="0.75" top="0.5" bottom="1" header="0.5" footer="0.5"/>
  <pageSetup fitToHeight="1" fitToWidth="1" horizontalDpi="180" verticalDpi="180" orientation="landscape" paperSize="9" scale="85" r:id="rId1"/>
  <headerFooter alignWithMargins="0">
    <oddFooter>&amp;RPage 3 of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C49" sqref="C49"/>
    </sheetView>
  </sheetViews>
  <sheetFormatPr defaultColWidth="9.140625" defaultRowHeight="12.75" customHeight="1"/>
  <cols>
    <col min="1" max="2" width="9.140625" style="20" customWidth="1"/>
    <col min="3" max="3" width="11.00390625" style="20" customWidth="1"/>
    <col min="4" max="4" width="9.140625" style="27" customWidth="1"/>
    <col min="5" max="5" width="4.421875" style="28" customWidth="1"/>
    <col min="6" max="6" width="11.7109375" style="27" bestFit="1" customWidth="1"/>
    <col min="7" max="7" width="4.00390625" style="28" customWidth="1"/>
    <col min="8" max="8" width="10.00390625" style="27" bestFit="1" customWidth="1"/>
    <col min="9" max="9" width="4.140625" style="27" customWidth="1"/>
    <col min="10" max="10" width="10.28125" style="27" bestFit="1" customWidth="1"/>
    <col min="11" max="16384" width="9.140625" style="20" customWidth="1"/>
  </cols>
  <sheetData>
    <row r="1" spans="1:10" s="1" customFormat="1" ht="16.5">
      <c r="A1" s="2" t="s">
        <v>0</v>
      </c>
      <c r="D1" s="3"/>
      <c r="F1" s="3"/>
      <c r="H1" s="3"/>
      <c r="I1" s="3"/>
      <c r="J1" s="3"/>
    </row>
    <row r="2" spans="1:10" s="1" customFormat="1" ht="12.75">
      <c r="A2" s="4" t="s">
        <v>1</v>
      </c>
      <c r="D2" s="3"/>
      <c r="F2" s="3"/>
      <c r="H2" s="3"/>
      <c r="I2" s="3"/>
      <c r="J2" s="3"/>
    </row>
    <row r="3" spans="1:10" s="1" customFormat="1" ht="12.75">
      <c r="A3" s="4"/>
      <c r="D3" s="3"/>
      <c r="F3" s="3"/>
      <c r="H3" s="3"/>
      <c r="I3" s="3"/>
      <c r="J3" s="3"/>
    </row>
    <row r="4" spans="1:10" s="1" customFormat="1" ht="12.75">
      <c r="A4" s="4"/>
      <c r="D4" s="3"/>
      <c r="F4" s="3"/>
      <c r="H4" s="3"/>
      <c r="I4" s="3"/>
      <c r="J4" s="3"/>
    </row>
    <row r="5" ht="12.75">
      <c r="A5" s="5" t="s">
        <v>2</v>
      </c>
    </row>
    <row r="6" ht="12.75">
      <c r="A6" s="5" t="s">
        <v>3</v>
      </c>
    </row>
    <row r="8" spans="4:10" ht="12.75">
      <c r="D8" s="6" t="s">
        <v>4</v>
      </c>
      <c r="E8" s="6"/>
      <c r="F8" s="6"/>
      <c r="H8" s="6" t="s">
        <v>5</v>
      </c>
      <c r="I8" s="6"/>
      <c r="J8" s="6"/>
    </row>
    <row r="9" spans="4:10" ht="12.75">
      <c r="D9" s="7" t="s">
        <v>6</v>
      </c>
      <c r="F9" s="7" t="s">
        <v>7</v>
      </c>
      <c r="H9" s="7" t="s">
        <v>8</v>
      </c>
      <c r="J9" s="7" t="s">
        <v>9</v>
      </c>
    </row>
    <row r="10" spans="4:10" ht="12.75">
      <c r="D10" s="7" t="s">
        <v>10</v>
      </c>
      <c r="F10" s="7" t="s">
        <v>10</v>
      </c>
      <c r="H10" s="7" t="s">
        <v>11</v>
      </c>
      <c r="J10" s="7" t="s">
        <v>11</v>
      </c>
    </row>
    <row r="11" spans="4:10" ht="12.75">
      <c r="D11" s="7" t="s">
        <v>12</v>
      </c>
      <c r="F11" s="7" t="s">
        <v>12</v>
      </c>
      <c r="H11" s="7" t="s">
        <v>13</v>
      </c>
      <c r="J11" s="7" t="s">
        <v>13</v>
      </c>
    </row>
    <row r="12" spans="4:10" ht="12.75">
      <c r="D12" s="8">
        <v>37894</v>
      </c>
      <c r="F12" s="8">
        <v>37529</v>
      </c>
      <c r="H12" s="8">
        <v>37894</v>
      </c>
      <c r="J12" s="8">
        <v>37529</v>
      </c>
    </row>
    <row r="13" spans="4:10" ht="12.75">
      <c r="D13" s="9"/>
      <c r="F13" s="9"/>
      <c r="H13" s="9"/>
      <c r="J13" s="10"/>
    </row>
    <row r="14" spans="4:10" ht="12.75">
      <c r="D14" s="7" t="s">
        <v>14</v>
      </c>
      <c r="F14" s="7" t="s">
        <v>14</v>
      </c>
      <c r="H14" s="7" t="s">
        <v>14</v>
      </c>
      <c r="J14" s="7" t="s">
        <v>14</v>
      </c>
    </row>
    <row r="16" spans="1:10" ht="12.75">
      <c r="A16" s="11" t="s">
        <v>15</v>
      </c>
      <c r="B16" s="11"/>
      <c r="D16" s="12">
        <v>10486</v>
      </c>
      <c r="E16" s="13"/>
      <c r="F16" s="12">
        <v>9873</v>
      </c>
      <c r="G16" s="13"/>
      <c r="H16" s="12">
        <v>20001</v>
      </c>
      <c r="I16" s="12"/>
      <c r="J16" s="12">
        <v>16460</v>
      </c>
    </row>
    <row r="17" spans="1:10" ht="12.75">
      <c r="A17" s="11"/>
      <c r="B17" s="11"/>
      <c r="D17" s="12"/>
      <c r="E17" s="13"/>
      <c r="F17" s="12"/>
      <c r="G17" s="13"/>
      <c r="H17" s="12"/>
      <c r="I17" s="12"/>
      <c r="J17" s="12"/>
    </row>
    <row r="18" spans="1:10" ht="12.75">
      <c r="A18" s="11" t="s">
        <v>16</v>
      </c>
      <c r="B18" s="11"/>
      <c r="D18" s="12">
        <v>-10681</v>
      </c>
      <c r="E18" s="13"/>
      <c r="F18" s="12">
        <v>-9644</v>
      </c>
      <c r="G18" s="13"/>
      <c r="H18" s="12">
        <v>-20114</v>
      </c>
      <c r="I18" s="12"/>
      <c r="J18" s="12">
        <v>-16690</v>
      </c>
    </row>
    <row r="19" spans="1:10" ht="12.75">
      <c r="A19" s="11"/>
      <c r="B19" s="11"/>
      <c r="D19" s="12"/>
      <c r="E19" s="13"/>
      <c r="F19" s="12"/>
      <c r="G19" s="13"/>
      <c r="H19" s="12"/>
      <c r="I19" s="12"/>
      <c r="J19" s="12"/>
    </row>
    <row r="20" spans="1:10" ht="12.75">
      <c r="A20" s="11" t="s">
        <v>17</v>
      </c>
      <c r="B20" s="11"/>
      <c r="D20" s="12">
        <v>148</v>
      </c>
      <c r="E20" s="13"/>
      <c r="F20" s="12">
        <v>162</v>
      </c>
      <c r="G20" s="13"/>
      <c r="H20" s="12">
        <v>251</v>
      </c>
      <c r="I20" s="12"/>
      <c r="J20" s="12">
        <v>180</v>
      </c>
    </row>
    <row r="21" spans="1:10" ht="12.75">
      <c r="A21" s="11"/>
      <c r="B21" s="11"/>
      <c r="D21" s="14"/>
      <c r="E21" s="15"/>
      <c r="F21" s="14"/>
      <c r="G21" s="15"/>
      <c r="H21" s="14"/>
      <c r="I21" s="14"/>
      <c r="J21" s="14"/>
    </row>
    <row r="22" spans="1:10" ht="12.75">
      <c r="A22" s="11" t="s">
        <v>18</v>
      </c>
      <c r="B22" s="11"/>
      <c r="D22" s="12">
        <v>-46</v>
      </c>
      <c r="E22" s="12"/>
      <c r="F22" s="12">
        <f>SUM(F16:F21)</f>
        <v>391</v>
      </c>
      <c r="G22" s="13"/>
      <c r="H22" s="12">
        <f>SUM(H14:H21)</f>
        <v>138</v>
      </c>
      <c r="I22" s="12"/>
      <c r="J22" s="12">
        <f>SUM(J16:J20)</f>
        <v>-50</v>
      </c>
    </row>
    <row r="23" spans="1:10" ht="12.75">
      <c r="A23" s="11"/>
      <c r="B23" s="11"/>
      <c r="D23" s="12"/>
      <c r="E23" s="13"/>
      <c r="F23" s="12"/>
      <c r="G23" s="13"/>
      <c r="H23" s="12"/>
      <c r="I23" s="12"/>
      <c r="J23" s="12"/>
    </row>
    <row r="24" spans="1:10" ht="12.75">
      <c r="A24" s="11" t="s">
        <v>19</v>
      </c>
      <c r="B24" s="11"/>
      <c r="D24" s="12">
        <v>-155</v>
      </c>
      <c r="E24" s="13"/>
      <c r="F24" s="12">
        <v>-125</v>
      </c>
      <c r="G24" s="13"/>
      <c r="H24" s="12">
        <v>-296</v>
      </c>
      <c r="I24" s="12"/>
      <c r="J24" s="12">
        <v>-316</v>
      </c>
    </row>
    <row r="25" spans="1:10" ht="12.75">
      <c r="A25" s="11"/>
      <c r="B25" s="11"/>
      <c r="D25" s="14"/>
      <c r="E25" s="15"/>
      <c r="F25" s="14"/>
      <c r="G25" s="15"/>
      <c r="H25" s="14"/>
      <c r="I25" s="14"/>
      <c r="J25" s="14"/>
    </row>
    <row r="26" spans="1:10" ht="12.75">
      <c r="A26" s="11" t="s">
        <v>20</v>
      </c>
      <c r="B26" s="11"/>
      <c r="D26" s="12">
        <f>SUM(D22:D25)</f>
        <v>-201</v>
      </c>
      <c r="E26" s="12"/>
      <c r="F26" s="12">
        <v>267</v>
      </c>
      <c r="G26" s="13"/>
      <c r="H26" s="12">
        <f>SUM(H22:H25)</f>
        <v>-158</v>
      </c>
      <c r="I26" s="12"/>
      <c r="J26" s="12">
        <f>SUM(J22:J25)</f>
        <v>-366</v>
      </c>
    </row>
    <row r="27" spans="1:10" ht="12.75">
      <c r="A27" s="11"/>
      <c r="B27" s="11"/>
      <c r="D27" s="12"/>
      <c r="E27" s="13"/>
      <c r="F27" s="12"/>
      <c r="G27" s="13"/>
      <c r="H27" s="12"/>
      <c r="I27" s="12"/>
      <c r="J27" s="12"/>
    </row>
    <row r="28" spans="1:10" ht="12.75">
      <c r="A28" s="11" t="s">
        <v>21</v>
      </c>
      <c r="B28" s="11"/>
      <c r="D28" s="12">
        <v>351</v>
      </c>
      <c r="E28" s="13"/>
      <c r="F28" s="12">
        <v>-157</v>
      </c>
      <c r="G28" s="13"/>
      <c r="H28" s="12">
        <v>123</v>
      </c>
      <c r="I28" s="12"/>
      <c r="J28" s="12">
        <v>-267</v>
      </c>
    </row>
    <row r="29" spans="1:10" ht="12.75">
      <c r="A29" s="11"/>
      <c r="B29" s="11"/>
      <c r="D29" s="14"/>
      <c r="E29" s="15"/>
      <c r="F29" s="14"/>
      <c r="G29" s="15"/>
      <c r="H29" s="14"/>
      <c r="I29" s="14"/>
      <c r="J29" s="14"/>
    </row>
    <row r="30" spans="1:10" ht="12.75">
      <c r="A30" s="11" t="s">
        <v>22</v>
      </c>
      <c r="B30" s="11"/>
      <c r="D30" s="12">
        <f>SUM(D26:D29)</f>
        <v>150</v>
      </c>
      <c r="E30" s="13"/>
      <c r="F30" s="12">
        <f>SUM(F26:F29)</f>
        <v>110</v>
      </c>
      <c r="G30" s="13"/>
      <c r="H30" s="12">
        <f>SUM(H26:H29)</f>
        <v>-35</v>
      </c>
      <c r="I30" s="12"/>
      <c r="J30" s="12">
        <f>SUM(J26:J29)</f>
        <v>-633</v>
      </c>
    </row>
    <row r="31" spans="1:10" ht="12.75">
      <c r="A31" s="11"/>
      <c r="B31" s="11"/>
      <c r="D31" s="12"/>
      <c r="E31" s="13"/>
      <c r="F31" s="12"/>
      <c r="G31" s="13"/>
      <c r="H31" s="12"/>
      <c r="I31" s="12"/>
      <c r="J31" s="12"/>
    </row>
    <row r="32" spans="1:10" ht="12.75">
      <c r="A32" s="11" t="s">
        <v>23</v>
      </c>
      <c r="B32" s="11"/>
      <c r="D32" s="16">
        <v>0</v>
      </c>
      <c r="E32" s="17"/>
      <c r="F32" s="16">
        <v>0</v>
      </c>
      <c r="G32" s="17"/>
      <c r="H32" s="16">
        <v>0</v>
      </c>
      <c r="I32" s="16"/>
      <c r="J32" s="16">
        <v>0</v>
      </c>
    </row>
    <row r="33" spans="1:10" ht="12.75">
      <c r="A33" s="11"/>
      <c r="B33" s="11"/>
      <c r="D33" s="16"/>
      <c r="E33" s="17"/>
      <c r="F33" s="16"/>
      <c r="G33" s="17"/>
      <c r="H33" s="16"/>
      <c r="I33" s="16"/>
      <c r="J33" s="16"/>
    </row>
    <row r="34" spans="1:10" ht="13.5" thickBot="1">
      <c r="A34" s="11" t="s">
        <v>24</v>
      </c>
      <c r="B34" s="11"/>
      <c r="D34" s="18">
        <f>SUM(D30:D33)</f>
        <v>150</v>
      </c>
      <c r="E34" s="19"/>
      <c r="F34" s="18">
        <f>SUM(F30:F33)</f>
        <v>110</v>
      </c>
      <c r="G34" s="19"/>
      <c r="H34" s="18">
        <f>SUM(H30:H33)</f>
        <v>-35</v>
      </c>
      <c r="I34" s="18"/>
      <c r="J34" s="18">
        <f>SUM(J30:J33)</f>
        <v>-633</v>
      </c>
    </row>
    <row r="35" spans="1:2" ht="13.5" thickTop="1">
      <c r="A35" s="11"/>
      <c r="B35" s="11"/>
    </row>
    <row r="36" spans="1:2" ht="12.75">
      <c r="A36" s="11"/>
      <c r="B36" s="11"/>
    </row>
    <row r="37" spans="1:2" ht="12.75">
      <c r="A37" s="11" t="s">
        <v>25</v>
      </c>
      <c r="B37" s="11"/>
    </row>
    <row r="38" spans="1:10" ht="12.75">
      <c r="A38" s="20" t="s">
        <v>26</v>
      </c>
      <c r="D38" s="7" t="s">
        <v>27</v>
      </c>
      <c r="E38" s="21"/>
      <c r="F38" s="7" t="s">
        <v>28</v>
      </c>
      <c r="G38" s="21"/>
      <c r="H38" s="7" t="s">
        <v>29</v>
      </c>
      <c r="I38" s="7"/>
      <c r="J38" s="7" t="s">
        <v>30</v>
      </c>
    </row>
    <row r="39" spans="1:10" ht="12.75">
      <c r="A39" s="22" t="s">
        <v>31</v>
      </c>
      <c r="D39" s="7"/>
      <c r="E39" s="21"/>
      <c r="F39" s="7"/>
      <c r="G39" s="21"/>
      <c r="H39" s="7"/>
      <c r="I39" s="7"/>
      <c r="J39" s="7"/>
    </row>
    <row r="40" spans="1:10" ht="13.5" thickBot="1">
      <c r="A40" s="20" t="s">
        <v>32</v>
      </c>
      <c r="D40" s="23" t="s">
        <v>33</v>
      </c>
      <c r="E40" s="24"/>
      <c r="F40" s="23" t="s">
        <v>33</v>
      </c>
      <c r="G40" s="24"/>
      <c r="H40" s="23" t="s">
        <v>33</v>
      </c>
      <c r="I40" s="23"/>
      <c r="J40" s="23" t="s">
        <v>33</v>
      </c>
    </row>
    <row r="41" ht="13.5" thickTop="1"/>
    <row r="43" ht="12.75">
      <c r="A43" s="5"/>
    </row>
    <row r="44" ht="12.75">
      <c r="A44" s="25" t="s">
        <v>34</v>
      </c>
    </row>
    <row r="45" ht="12.75">
      <c r="A45" s="5" t="s">
        <v>35</v>
      </c>
    </row>
    <row r="46" ht="12.75">
      <c r="A46" s="5" t="s">
        <v>36</v>
      </c>
    </row>
    <row r="53" ht="12.75">
      <c r="A53" s="5" t="s">
        <v>37</v>
      </c>
    </row>
    <row r="54" ht="12.75">
      <c r="A54" s="5" t="s">
        <v>38</v>
      </c>
    </row>
    <row r="55" ht="12.75">
      <c r="J55" s="7" t="s">
        <v>39</v>
      </c>
    </row>
    <row r="60" ht="12.75">
      <c r="J60" s="26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51">
      <selection activeCell="C55" sqref="C55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15.7109375" style="1" customWidth="1"/>
    <col min="6" max="6" width="6.7109375" style="1" customWidth="1"/>
    <col min="7" max="7" width="15.7109375" style="3" customWidth="1"/>
    <col min="8" max="16384" width="9.140625" style="1" customWidth="1"/>
  </cols>
  <sheetData>
    <row r="1" ht="16.5">
      <c r="A1" s="2" t="s">
        <v>0</v>
      </c>
    </row>
    <row r="2" ht="12.75">
      <c r="A2" s="4" t="s">
        <v>1</v>
      </c>
    </row>
    <row r="3" ht="12.75">
      <c r="A3" s="4"/>
    </row>
    <row r="4" ht="12.75">
      <c r="A4" s="4"/>
    </row>
    <row r="5" ht="12.75">
      <c r="A5" s="29" t="s">
        <v>40</v>
      </c>
    </row>
    <row r="6" ht="12.75">
      <c r="A6" s="29" t="s">
        <v>41</v>
      </c>
    </row>
    <row r="8" spans="5:7" s="20" customFormat="1" ht="12.75">
      <c r="E8" s="30" t="s">
        <v>42</v>
      </c>
      <c r="F8" s="31"/>
      <c r="G8" s="32" t="s">
        <v>43</v>
      </c>
    </row>
    <row r="9" spans="5:7" s="20" customFormat="1" ht="12.75">
      <c r="E9" s="30" t="s">
        <v>44</v>
      </c>
      <c r="F9" s="31"/>
      <c r="G9" s="32" t="s">
        <v>45</v>
      </c>
    </row>
    <row r="10" spans="5:7" s="20" customFormat="1" ht="12.75">
      <c r="E10" s="33">
        <v>37894</v>
      </c>
      <c r="F10" s="34"/>
      <c r="G10" s="35">
        <v>37711</v>
      </c>
    </row>
    <row r="11" spans="5:7" s="20" customFormat="1" ht="12.75">
      <c r="E11" s="30" t="s">
        <v>46</v>
      </c>
      <c r="F11" s="31"/>
      <c r="G11" s="32" t="s">
        <v>46</v>
      </c>
    </row>
    <row r="12" spans="5:7" s="20" customFormat="1" ht="12.75">
      <c r="E12" s="31"/>
      <c r="F12" s="31"/>
      <c r="G12" s="36" t="s">
        <v>47</v>
      </c>
    </row>
    <row r="13" spans="1:7" s="20" customFormat="1" ht="12.75">
      <c r="A13" s="37" t="s">
        <v>48</v>
      </c>
      <c r="B13" s="37"/>
      <c r="C13" s="37"/>
      <c r="D13" s="37"/>
      <c r="E13" s="38">
        <v>37512.025</v>
      </c>
      <c r="F13" s="38"/>
      <c r="G13" s="39">
        <v>39623.726</v>
      </c>
    </row>
    <row r="14" spans="1:7" s="20" customFormat="1" ht="5.25" customHeight="1">
      <c r="A14" s="37"/>
      <c r="B14" s="37"/>
      <c r="C14" s="37"/>
      <c r="D14" s="37"/>
      <c r="E14" s="38"/>
      <c r="F14" s="38"/>
      <c r="G14" s="39"/>
    </row>
    <row r="15" spans="1:7" ht="12.75">
      <c r="A15" s="37" t="s">
        <v>49</v>
      </c>
      <c r="B15" s="37"/>
      <c r="C15" s="37"/>
      <c r="D15" s="37"/>
      <c r="E15" s="38">
        <v>917.091</v>
      </c>
      <c r="F15" s="38"/>
      <c r="G15" s="39">
        <v>955.304</v>
      </c>
    </row>
    <row r="16" spans="1:7" s="20" customFormat="1" ht="6.75" customHeight="1">
      <c r="A16" s="37"/>
      <c r="B16" s="37"/>
      <c r="C16" s="37"/>
      <c r="D16" s="37"/>
      <c r="E16" s="38"/>
      <c r="F16" s="38"/>
      <c r="G16" s="39"/>
    </row>
    <row r="17" spans="1:7" s="20" customFormat="1" ht="12.75">
      <c r="A17" s="37" t="s">
        <v>50</v>
      </c>
      <c r="B17" s="37"/>
      <c r="C17" s="37"/>
      <c r="D17" s="37"/>
      <c r="E17" s="38">
        <v>16</v>
      </c>
      <c r="F17" s="38"/>
      <c r="G17" s="39">
        <v>16</v>
      </c>
    </row>
    <row r="18" spans="1:7" s="20" customFormat="1" ht="6.75" customHeight="1">
      <c r="A18" s="37"/>
      <c r="B18" s="37"/>
      <c r="C18" s="37"/>
      <c r="D18" s="37"/>
      <c r="E18" s="38"/>
      <c r="F18" s="38"/>
      <c r="G18" s="39"/>
    </row>
    <row r="19" spans="1:7" s="20" customFormat="1" ht="12.75">
      <c r="A19" s="37" t="s">
        <v>51</v>
      </c>
      <c r="B19" s="37"/>
      <c r="C19" s="37"/>
      <c r="D19" s="37"/>
      <c r="E19" s="38"/>
      <c r="F19" s="38"/>
      <c r="G19" s="39"/>
    </row>
    <row r="20" spans="1:7" s="20" customFormat="1" ht="12.75">
      <c r="A20" s="37"/>
      <c r="B20" s="40" t="s">
        <v>52</v>
      </c>
      <c r="C20" s="37"/>
      <c r="D20" s="37"/>
      <c r="E20" s="38">
        <v>3257.27</v>
      </c>
      <c r="F20" s="38"/>
      <c r="G20" s="39">
        <v>2760.413</v>
      </c>
    </row>
    <row r="21" spans="1:7" s="20" customFormat="1" ht="12.75">
      <c r="A21" s="37"/>
      <c r="B21" s="40" t="s">
        <v>53</v>
      </c>
      <c r="C21" s="37"/>
      <c r="D21" s="37"/>
      <c r="E21" s="38">
        <v>13991.838</v>
      </c>
      <c r="F21" s="38"/>
      <c r="G21" s="39">
        <v>12745.057</v>
      </c>
    </row>
    <row r="22" spans="1:7" s="20" customFormat="1" ht="12.75">
      <c r="A22" s="37"/>
      <c r="B22" s="40" t="s">
        <v>54</v>
      </c>
      <c r="C22" s="37"/>
      <c r="D22" s="37"/>
      <c r="E22" s="38">
        <f>2459.775+336.444</f>
        <v>2796.219</v>
      </c>
      <c r="F22" s="38"/>
      <c r="G22" s="39">
        <f>1259.687+1118.606</f>
        <v>2378.2929999999997</v>
      </c>
    </row>
    <row r="23" spans="1:7" s="20" customFormat="1" ht="12.75">
      <c r="A23" s="37"/>
      <c r="B23" s="40" t="s">
        <v>55</v>
      </c>
      <c r="C23" s="37"/>
      <c r="D23" s="37"/>
      <c r="E23" s="38">
        <v>8785.719</v>
      </c>
      <c r="F23" s="38"/>
      <c r="G23" s="39">
        <v>8690.771</v>
      </c>
    </row>
    <row r="24" spans="1:7" s="20" customFormat="1" ht="12.75">
      <c r="A24" s="37"/>
      <c r="B24" s="40" t="s">
        <v>56</v>
      </c>
      <c r="C24" s="37"/>
      <c r="D24" s="37"/>
      <c r="E24" s="38">
        <v>1719.688</v>
      </c>
      <c r="F24" s="38"/>
      <c r="G24" s="39">
        <v>1363.42</v>
      </c>
    </row>
    <row r="25" spans="1:7" s="20" customFormat="1" ht="12.75">
      <c r="A25" s="37"/>
      <c r="B25" s="40"/>
      <c r="C25" s="37"/>
      <c r="D25" s="37"/>
      <c r="E25" s="41">
        <f>SUM(E20:E24)</f>
        <v>30550.734000000004</v>
      </c>
      <c r="F25" s="38"/>
      <c r="G25" s="42">
        <f>SUM(G20:G24)</f>
        <v>27937.953999999998</v>
      </c>
    </row>
    <row r="26" spans="1:7" s="20" customFormat="1" ht="6.75" customHeight="1">
      <c r="A26" s="37"/>
      <c r="B26" s="37"/>
      <c r="C26" s="37"/>
      <c r="D26" s="37"/>
      <c r="E26" s="38"/>
      <c r="F26" s="38"/>
      <c r="G26" s="39"/>
    </row>
    <row r="27" spans="1:7" s="20" customFormat="1" ht="12.75">
      <c r="A27" s="37" t="s">
        <v>57</v>
      </c>
      <c r="B27" s="37"/>
      <c r="C27" s="37"/>
      <c r="D27" s="37"/>
      <c r="E27" s="38"/>
      <c r="F27" s="38"/>
      <c r="G27" s="39"/>
    </row>
    <row r="28" spans="1:7" s="20" customFormat="1" ht="12.75">
      <c r="A28" s="37"/>
      <c r="B28" s="40" t="s">
        <v>58</v>
      </c>
      <c r="C28" s="37"/>
      <c r="D28" s="37"/>
      <c r="E28" s="38">
        <v>7722.895</v>
      </c>
      <c r="F28" s="38"/>
      <c r="G28" s="39">
        <v>6664.139</v>
      </c>
    </row>
    <row r="29" spans="1:7" s="20" customFormat="1" ht="12.75">
      <c r="A29" s="37"/>
      <c r="B29" s="40" t="s">
        <v>59</v>
      </c>
      <c r="C29" s="37"/>
      <c r="D29" s="37"/>
      <c r="E29" s="38">
        <v>1578.297</v>
      </c>
      <c r="F29" s="38"/>
      <c r="G29" s="39">
        <f>1635.221+711.792</f>
        <v>2347.013</v>
      </c>
    </row>
    <row r="30" spans="1:7" s="20" customFormat="1" ht="12.75">
      <c r="A30" s="37"/>
      <c r="B30" s="40" t="s">
        <v>60</v>
      </c>
      <c r="C30" s="37"/>
      <c r="D30" s="37"/>
      <c r="E30" s="38">
        <v>2796.228</v>
      </c>
      <c r="F30" s="38"/>
      <c r="G30" s="39">
        <v>2563.861</v>
      </c>
    </row>
    <row r="31" spans="1:7" s="20" customFormat="1" ht="12.75">
      <c r="A31" s="37"/>
      <c r="B31" s="40" t="s">
        <v>61</v>
      </c>
      <c r="C31" s="37"/>
      <c r="D31" s="37"/>
      <c r="E31" s="38">
        <v>127.299</v>
      </c>
      <c r="F31" s="38"/>
      <c r="G31" s="39">
        <v>0</v>
      </c>
    </row>
    <row r="32" spans="1:7" s="20" customFormat="1" ht="12.75">
      <c r="A32" s="37"/>
      <c r="B32" s="40" t="s">
        <v>62</v>
      </c>
      <c r="C32" s="37"/>
      <c r="D32" s="37"/>
      <c r="E32" s="38">
        <v>0</v>
      </c>
      <c r="F32" s="38"/>
      <c r="G32" s="39">
        <v>0</v>
      </c>
    </row>
    <row r="33" spans="1:7" s="20" customFormat="1" ht="12.75">
      <c r="A33" s="37"/>
      <c r="B33" s="40" t="s">
        <v>63</v>
      </c>
      <c r="C33" s="37"/>
      <c r="D33" s="37"/>
      <c r="E33" s="38">
        <v>1138.753</v>
      </c>
      <c r="F33" s="38"/>
      <c r="G33" s="39">
        <v>1928.758</v>
      </c>
    </row>
    <row r="34" spans="1:7" s="20" customFormat="1" ht="12.75">
      <c r="A34" s="37"/>
      <c r="B34" s="40"/>
      <c r="C34" s="37"/>
      <c r="D34" s="37"/>
      <c r="E34" s="41">
        <f>SUM(E28:E33)</f>
        <v>13363.472000000003</v>
      </c>
      <c r="F34" s="38"/>
      <c r="G34" s="42">
        <f>SUM(G28:G33)</f>
        <v>13503.770999999999</v>
      </c>
    </row>
    <row r="35" spans="1:7" s="20" customFormat="1" ht="6.75" customHeight="1">
      <c r="A35" s="37"/>
      <c r="B35" s="37"/>
      <c r="C35" s="37"/>
      <c r="D35" s="37"/>
      <c r="E35" s="38"/>
      <c r="F35" s="38"/>
      <c r="G35" s="39"/>
    </row>
    <row r="36" spans="1:7" s="20" customFormat="1" ht="12.75">
      <c r="A36" s="37" t="s">
        <v>64</v>
      </c>
      <c r="B36" s="37"/>
      <c r="C36" s="37"/>
      <c r="D36" s="37"/>
      <c r="E36" s="38">
        <f>+E25-E34</f>
        <v>17187.262000000002</v>
      </c>
      <c r="F36" s="38"/>
      <c r="G36" s="39">
        <f>G25-G34</f>
        <v>14434.182999999999</v>
      </c>
    </row>
    <row r="37" spans="1:7" s="20" customFormat="1" ht="7.5" customHeight="1">
      <c r="A37" s="37"/>
      <c r="B37" s="37"/>
      <c r="C37" s="37"/>
      <c r="D37" s="37"/>
      <c r="E37" s="38"/>
      <c r="F37" s="38"/>
      <c r="G37" s="39"/>
    </row>
    <row r="38" spans="1:7" s="20" customFormat="1" ht="13.5" thickBot="1">
      <c r="A38" s="37"/>
      <c r="B38" s="37"/>
      <c r="C38" s="37"/>
      <c r="D38" s="37"/>
      <c r="E38" s="43">
        <f>+E36+E15+E17+E13</f>
        <v>55632.378000000004</v>
      </c>
      <c r="F38" s="38"/>
      <c r="G38" s="44">
        <f>+G13+G17+G15+G36</f>
        <v>55029.212999999996</v>
      </c>
    </row>
    <row r="39" spans="1:7" s="20" customFormat="1" ht="6.75" customHeight="1" thickTop="1">
      <c r="A39" s="37"/>
      <c r="B39" s="37"/>
      <c r="C39" s="37"/>
      <c r="D39" s="37"/>
      <c r="E39" s="38"/>
      <c r="F39" s="38"/>
      <c r="G39" s="39"/>
    </row>
    <row r="40" spans="1:7" s="20" customFormat="1" ht="12.75">
      <c r="A40" s="37" t="s">
        <v>65</v>
      </c>
      <c r="B40" s="37"/>
      <c r="C40" s="37"/>
      <c r="D40" s="37"/>
      <c r="E40" s="38">
        <v>40000</v>
      </c>
      <c r="F40" s="38"/>
      <c r="G40" s="39">
        <v>40000</v>
      </c>
    </row>
    <row r="41" spans="1:7" s="20" customFormat="1" ht="12.75">
      <c r="A41" s="37" t="s">
        <v>66</v>
      </c>
      <c r="B41" s="37"/>
      <c r="C41" s="37"/>
      <c r="D41" s="37"/>
      <c r="E41" s="38"/>
      <c r="F41" s="38"/>
      <c r="G41" s="39"/>
    </row>
    <row r="42" spans="1:7" s="20" customFormat="1" ht="12.75">
      <c r="A42" s="37"/>
      <c r="B42" s="40" t="s">
        <v>67</v>
      </c>
      <c r="C42" s="37"/>
      <c r="D42" s="37"/>
      <c r="E42" s="38">
        <v>939.802</v>
      </c>
      <c r="F42" s="38"/>
      <c r="G42" s="39">
        <v>939.803</v>
      </c>
    </row>
    <row r="43" spans="1:7" s="20" customFormat="1" ht="12.75">
      <c r="A43" s="37"/>
      <c r="B43" s="40" t="s">
        <v>68</v>
      </c>
      <c r="C43" s="37"/>
      <c r="D43" s="37"/>
      <c r="E43" s="38">
        <v>997.321</v>
      </c>
      <c r="F43" s="38"/>
      <c r="G43" s="39">
        <v>997.321</v>
      </c>
    </row>
    <row r="44" spans="1:7" s="20" customFormat="1" ht="12.75">
      <c r="A44" s="37"/>
      <c r="B44" s="40" t="s">
        <v>69</v>
      </c>
      <c r="C44" s="37"/>
      <c r="D44" s="37"/>
      <c r="E44" s="38">
        <v>9072.394</v>
      </c>
      <c r="F44" s="38"/>
      <c r="G44" s="39">
        <v>9107.584</v>
      </c>
    </row>
    <row r="45" spans="1:7" s="20" customFormat="1" ht="2.25" customHeight="1">
      <c r="A45" s="37"/>
      <c r="B45" s="40"/>
      <c r="C45" s="37"/>
      <c r="D45" s="37"/>
      <c r="E45" s="45"/>
      <c r="F45" s="38"/>
      <c r="G45" s="46"/>
    </row>
    <row r="46" spans="1:7" s="20" customFormat="1" ht="12.75">
      <c r="A46" s="37" t="s">
        <v>70</v>
      </c>
      <c r="B46" s="40"/>
      <c r="C46" s="37"/>
      <c r="D46" s="37"/>
      <c r="E46" s="38">
        <f>SUM(E40:E45)</f>
        <v>51009.51700000001</v>
      </c>
      <c r="F46" s="38"/>
      <c r="G46" s="39">
        <f>SUM(G40:G45)</f>
        <v>51044.708000000006</v>
      </c>
    </row>
    <row r="47" spans="1:7" s="20" customFormat="1" ht="6.75" customHeight="1">
      <c r="A47" s="37"/>
      <c r="B47" s="37"/>
      <c r="C47" s="37"/>
      <c r="D47" s="37"/>
      <c r="E47" s="38"/>
      <c r="F47" s="38"/>
      <c r="G47" s="39"/>
    </row>
    <row r="48" spans="1:7" s="20" customFormat="1" ht="12.75">
      <c r="A48" s="37" t="s">
        <v>71</v>
      </c>
      <c r="B48" s="37"/>
      <c r="C48" s="37"/>
      <c r="D48" s="37"/>
      <c r="E48" s="38">
        <v>0</v>
      </c>
      <c r="F48" s="38"/>
      <c r="G48" s="39">
        <v>0</v>
      </c>
    </row>
    <row r="49" spans="1:7" s="20" customFormat="1" ht="6.75" customHeight="1">
      <c r="A49" s="37"/>
      <c r="B49" s="37"/>
      <c r="C49" s="37"/>
      <c r="D49" s="37"/>
      <c r="E49" s="38"/>
      <c r="F49" s="38"/>
      <c r="G49" s="39"/>
    </row>
    <row r="50" spans="1:7" s="20" customFormat="1" ht="12.75">
      <c r="A50" s="37" t="s">
        <v>72</v>
      </c>
      <c r="B50" s="37"/>
      <c r="C50" s="37"/>
      <c r="D50" s="37"/>
      <c r="E50" s="38"/>
      <c r="F50" s="38"/>
      <c r="G50" s="39"/>
    </row>
    <row r="51" spans="2:7" s="20" customFormat="1" ht="12.75">
      <c r="B51" s="40" t="s">
        <v>73</v>
      </c>
      <c r="C51" s="37"/>
      <c r="D51" s="37"/>
      <c r="E51" s="38">
        <v>0</v>
      </c>
      <c r="F51" s="38"/>
      <c r="G51" s="39">
        <v>0</v>
      </c>
    </row>
    <row r="52" spans="2:7" s="20" customFormat="1" ht="12.75">
      <c r="B52" s="40" t="s">
        <v>63</v>
      </c>
      <c r="C52" s="37"/>
      <c r="D52" s="37"/>
      <c r="E52" s="38">
        <v>2294.561</v>
      </c>
      <c r="F52" s="38"/>
      <c r="G52" s="39">
        <v>1406.205</v>
      </c>
    </row>
    <row r="53" spans="2:7" s="20" customFormat="1" ht="12.75">
      <c r="B53" s="40" t="s">
        <v>74</v>
      </c>
      <c r="C53" s="37"/>
      <c r="D53" s="37"/>
      <c r="E53" s="38">
        <v>2328.3</v>
      </c>
      <c r="F53" s="38"/>
      <c r="G53" s="39">
        <v>2578.3</v>
      </c>
    </row>
    <row r="54" spans="1:7" s="20" customFormat="1" ht="2.25" customHeight="1">
      <c r="A54" s="37"/>
      <c r="B54" s="37"/>
      <c r="C54" s="37"/>
      <c r="D54" s="37"/>
      <c r="E54" s="38"/>
      <c r="F54" s="38"/>
      <c r="G54" s="39"/>
    </row>
    <row r="55" spans="1:7" s="20" customFormat="1" ht="13.5" thickBot="1">
      <c r="A55" s="37"/>
      <c r="B55" s="37"/>
      <c r="C55" s="37"/>
      <c r="D55" s="37"/>
      <c r="E55" s="43">
        <f>SUM(E46:E54)</f>
        <v>55632.37800000001</v>
      </c>
      <c r="F55" s="38"/>
      <c r="G55" s="44">
        <f>SUM(G46:G54)</f>
        <v>55029.21300000001</v>
      </c>
    </row>
    <row r="56" spans="1:7" s="20" customFormat="1" ht="6.75" customHeight="1" thickTop="1">
      <c r="A56" s="37"/>
      <c r="B56" s="37"/>
      <c r="C56" s="37"/>
      <c r="D56" s="37"/>
      <c r="E56" s="38"/>
      <c r="F56" s="38"/>
      <c r="G56" s="39"/>
    </row>
    <row r="57" spans="1:7" s="20" customFormat="1" ht="12.75">
      <c r="A57" s="37" t="s">
        <v>75</v>
      </c>
      <c r="B57" s="37"/>
      <c r="C57" s="37"/>
      <c r="D57" s="37"/>
      <c r="E57" s="47" t="s">
        <v>76</v>
      </c>
      <c r="F57" s="38"/>
      <c r="G57" s="48" t="s">
        <v>76</v>
      </c>
    </row>
    <row r="58" spans="1:7" s="20" customFormat="1" ht="12.75">
      <c r="A58" s="37"/>
      <c r="B58" s="37"/>
      <c r="C58" s="37"/>
      <c r="D58" s="37"/>
      <c r="E58" s="38"/>
      <c r="F58" s="38"/>
      <c r="G58" s="49"/>
    </row>
    <row r="59" spans="1:7" s="20" customFormat="1" ht="12.75">
      <c r="A59" s="5" t="s">
        <v>77</v>
      </c>
      <c r="B59" s="37"/>
      <c r="C59" s="37"/>
      <c r="D59" s="37"/>
      <c r="E59" s="38"/>
      <c r="F59" s="38"/>
      <c r="G59" s="49"/>
    </row>
    <row r="60" spans="1:7" s="20" customFormat="1" ht="12.75">
      <c r="A60" s="25" t="s">
        <v>78</v>
      </c>
      <c r="B60" s="37"/>
      <c r="C60" s="37"/>
      <c r="D60" s="37"/>
      <c r="E60" s="38"/>
      <c r="F60" s="38"/>
      <c r="G60" s="49"/>
    </row>
    <row r="61" spans="1:7" s="20" customFormat="1" ht="12.75">
      <c r="A61" s="5"/>
      <c r="B61" s="37"/>
      <c r="C61" s="37"/>
      <c r="D61" s="37"/>
      <c r="E61" s="38"/>
      <c r="F61" s="38"/>
      <c r="G61" s="39"/>
    </row>
    <row r="62" spans="1:7" s="20" customFormat="1" ht="12.75">
      <c r="A62" s="25" t="s">
        <v>79</v>
      </c>
      <c r="B62" s="37"/>
      <c r="C62" s="37"/>
      <c r="D62" s="37"/>
      <c r="E62" s="38"/>
      <c r="F62" s="38"/>
      <c r="G62" s="26"/>
    </row>
    <row r="63" spans="1:7" s="20" customFormat="1" ht="12.75">
      <c r="A63" s="25" t="s">
        <v>38</v>
      </c>
      <c r="B63" s="37"/>
      <c r="C63" s="37"/>
      <c r="D63" s="37"/>
      <c r="E63" s="37"/>
      <c r="F63" s="37"/>
      <c r="G63" s="26"/>
    </row>
    <row r="64" spans="1:7" s="20" customFormat="1" ht="12.75">
      <c r="A64" s="37"/>
      <c r="B64" s="37"/>
      <c r="C64" s="37"/>
      <c r="D64" s="37"/>
      <c r="E64" s="37"/>
      <c r="F64" s="37"/>
      <c r="G64" s="7" t="s">
        <v>80</v>
      </c>
    </row>
    <row r="65" s="20" customFormat="1" ht="12.75"/>
    <row r="66" spans="1:7" s="20" customFormat="1" ht="12.75">
      <c r="A66" s="37"/>
      <c r="B66" s="37"/>
      <c r="C66" s="37"/>
      <c r="D66" s="37"/>
      <c r="E66" s="37"/>
      <c r="F66" s="37"/>
      <c r="G66" s="50"/>
    </row>
    <row r="67" spans="1:7" s="20" customFormat="1" ht="12.75">
      <c r="A67" s="37"/>
      <c r="B67" s="37"/>
      <c r="C67" s="37"/>
      <c r="D67" s="37"/>
      <c r="E67" s="37"/>
      <c r="F67" s="37"/>
      <c r="G67" s="50"/>
    </row>
    <row r="68" spans="1:7" s="20" customFormat="1" ht="12.75">
      <c r="A68" s="37"/>
      <c r="B68" s="37"/>
      <c r="C68" s="37"/>
      <c r="D68" s="37"/>
      <c r="E68" s="37"/>
      <c r="F68" s="37"/>
      <c r="G68" s="50"/>
    </row>
    <row r="69" s="20" customFormat="1" ht="12.75">
      <c r="G69" s="26"/>
    </row>
    <row r="70" s="20" customFormat="1" ht="12.75">
      <c r="G70" s="26"/>
    </row>
    <row r="71" s="20" customFormat="1" ht="12.75">
      <c r="G71" s="26"/>
    </row>
    <row r="72" s="20" customFormat="1" ht="12.75">
      <c r="G72" s="26"/>
    </row>
    <row r="73" s="20" customFormat="1" ht="12.75">
      <c r="G73" s="26"/>
    </row>
    <row r="74" s="20" customFormat="1" ht="12.75">
      <c r="G74" s="26"/>
    </row>
    <row r="75" s="20" customFormat="1" ht="12.75">
      <c r="G75" s="26"/>
    </row>
    <row r="76" s="20" customFormat="1" ht="12.75">
      <c r="G76" s="26"/>
    </row>
    <row r="77" s="20" customFormat="1" ht="12.75">
      <c r="G77" s="26"/>
    </row>
    <row r="78" s="20" customFormat="1" ht="12.75">
      <c r="G78" s="26"/>
    </row>
    <row r="79" s="20" customFormat="1" ht="12.75">
      <c r="G79" s="26"/>
    </row>
    <row r="80" s="20" customFormat="1" ht="12.75">
      <c r="G80" s="26"/>
    </row>
    <row r="81" s="20" customFormat="1" ht="12.75">
      <c r="G81" s="26"/>
    </row>
    <row r="82" s="20" customFormat="1" ht="12.75">
      <c r="G82" s="26"/>
    </row>
    <row r="83" s="20" customFormat="1" ht="12.75">
      <c r="G83" s="26"/>
    </row>
    <row r="84" s="20" customFormat="1" ht="12.75">
      <c r="G84" s="26"/>
    </row>
    <row r="85" s="20" customFormat="1" ht="12.75">
      <c r="G85" s="26"/>
    </row>
    <row r="86" s="20" customFormat="1" ht="12.75">
      <c r="G86" s="26"/>
    </row>
    <row r="87" s="20" customFormat="1" ht="12.75">
      <c r="G87" s="26"/>
    </row>
    <row r="88" s="20" customFormat="1" ht="12.75">
      <c r="G88" s="26"/>
    </row>
    <row r="89" s="20" customFormat="1" ht="12.75">
      <c r="G89" s="26"/>
    </row>
    <row r="90" s="20" customFormat="1" ht="12.75">
      <c r="G90" s="26"/>
    </row>
    <row r="91" s="20" customFormat="1" ht="12.75">
      <c r="G91" s="26"/>
    </row>
    <row r="92" s="20" customFormat="1" ht="12.75">
      <c r="G92" s="26"/>
    </row>
    <row r="93" s="20" customFormat="1" ht="12.75">
      <c r="G93" s="26"/>
    </row>
    <row r="94" s="20" customFormat="1" ht="12.75">
      <c r="G94" s="26"/>
    </row>
    <row r="95" s="20" customFormat="1" ht="12.75">
      <c r="G95" s="26"/>
    </row>
    <row r="96" s="20" customFormat="1" ht="12.75">
      <c r="G96" s="26"/>
    </row>
    <row r="97" s="20" customFormat="1" ht="12.75">
      <c r="G97" s="26"/>
    </row>
    <row r="98" s="20" customFormat="1" ht="12.75">
      <c r="G98" s="26"/>
    </row>
    <row r="99" s="20" customFormat="1" ht="12.75">
      <c r="G99" s="26"/>
    </row>
    <row r="100" s="20" customFormat="1" ht="12.75">
      <c r="G100" s="26"/>
    </row>
    <row r="101" s="20" customFormat="1" ht="12.75">
      <c r="G101" s="26"/>
    </row>
    <row r="102" s="20" customFormat="1" ht="12.75">
      <c r="G102" s="26"/>
    </row>
    <row r="103" s="20" customFormat="1" ht="12.75">
      <c r="G103" s="26"/>
    </row>
    <row r="104" s="20" customFormat="1" ht="12.75">
      <c r="G104" s="26"/>
    </row>
    <row r="105" s="20" customFormat="1" ht="12.75">
      <c r="G105" s="26"/>
    </row>
    <row r="106" s="20" customFormat="1" ht="12.75">
      <c r="G106" s="26"/>
    </row>
    <row r="107" s="20" customFormat="1" ht="12.75">
      <c r="G107" s="26"/>
    </row>
    <row r="108" s="20" customFormat="1" ht="12.75">
      <c r="G108" s="26"/>
    </row>
    <row r="109" s="20" customFormat="1" ht="12.75">
      <c r="G109" s="26"/>
    </row>
    <row r="110" s="20" customFormat="1" ht="12.75">
      <c r="G110" s="26"/>
    </row>
    <row r="111" s="20" customFormat="1" ht="12.75">
      <c r="G111" s="26"/>
    </row>
    <row r="112" s="20" customFormat="1" ht="12.75">
      <c r="G112" s="26"/>
    </row>
    <row r="113" s="20" customFormat="1" ht="12.75">
      <c r="G113" s="26"/>
    </row>
    <row r="114" s="20" customFormat="1" ht="12.75">
      <c r="G114" s="26"/>
    </row>
    <row r="115" s="20" customFormat="1" ht="12.75">
      <c r="G115" s="26"/>
    </row>
    <row r="116" s="20" customFormat="1" ht="12.75">
      <c r="G116" s="26"/>
    </row>
    <row r="117" s="20" customFormat="1" ht="12.75">
      <c r="G117" s="26"/>
    </row>
    <row r="118" s="20" customFormat="1" ht="12.75">
      <c r="G118" s="26"/>
    </row>
    <row r="119" s="20" customFormat="1" ht="12.75">
      <c r="G119" s="26"/>
    </row>
    <row r="120" s="20" customFormat="1" ht="12.75">
      <c r="G120" s="26"/>
    </row>
    <row r="121" s="20" customFormat="1" ht="12.75">
      <c r="G121" s="26"/>
    </row>
    <row r="122" s="20" customFormat="1" ht="12.75">
      <c r="G122" s="26"/>
    </row>
    <row r="123" s="20" customFormat="1" ht="12.75">
      <c r="G123" s="26"/>
    </row>
    <row r="124" s="20" customFormat="1" ht="12.75">
      <c r="G124" s="26"/>
    </row>
    <row r="125" s="20" customFormat="1" ht="12.75">
      <c r="G125" s="26"/>
    </row>
    <row r="126" s="20" customFormat="1" ht="12.75">
      <c r="G126" s="26"/>
    </row>
    <row r="127" s="20" customFormat="1" ht="12.75">
      <c r="G127" s="26"/>
    </row>
    <row r="128" s="20" customFormat="1" ht="12.75">
      <c r="G128" s="26"/>
    </row>
    <row r="129" s="20" customFormat="1" ht="12.75">
      <c r="G129" s="26"/>
    </row>
    <row r="130" s="20" customFormat="1" ht="12.75">
      <c r="G130" s="26"/>
    </row>
    <row r="131" s="20" customFormat="1" ht="12.75">
      <c r="G131" s="26"/>
    </row>
    <row r="132" s="20" customFormat="1" ht="12.75">
      <c r="G132" s="26"/>
    </row>
    <row r="133" s="20" customFormat="1" ht="12.75">
      <c r="G133" s="26"/>
    </row>
    <row r="134" s="20" customFormat="1" ht="12.75">
      <c r="G134" s="26"/>
    </row>
    <row r="135" s="20" customFormat="1" ht="12.75">
      <c r="G135" s="26"/>
    </row>
    <row r="136" s="20" customFormat="1" ht="12.75">
      <c r="G136" s="26"/>
    </row>
    <row r="137" s="20" customFormat="1" ht="12.75">
      <c r="G137" s="26"/>
    </row>
    <row r="138" s="20" customFormat="1" ht="12.75">
      <c r="G138" s="26"/>
    </row>
    <row r="139" s="20" customFormat="1" ht="12.75">
      <c r="G139" s="26"/>
    </row>
    <row r="140" s="20" customFormat="1" ht="12.75">
      <c r="G140" s="26"/>
    </row>
    <row r="141" s="20" customFormat="1" ht="12.75">
      <c r="G141" s="26"/>
    </row>
    <row r="142" s="20" customFormat="1" ht="12.75">
      <c r="G142" s="26"/>
    </row>
    <row r="143" s="20" customFormat="1" ht="12.75">
      <c r="G143" s="26"/>
    </row>
    <row r="144" s="20" customFormat="1" ht="12.75">
      <c r="G144" s="26"/>
    </row>
    <row r="145" s="20" customFormat="1" ht="12.75">
      <c r="G145" s="26"/>
    </row>
    <row r="146" s="20" customFormat="1" ht="12.75">
      <c r="G146" s="26"/>
    </row>
    <row r="147" s="20" customFormat="1" ht="12.75">
      <c r="G147" s="26"/>
    </row>
    <row r="148" s="20" customFormat="1" ht="12.75">
      <c r="G148" s="26"/>
    </row>
    <row r="149" s="20" customFormat="1" ht="12.75">
      <c r="G149" s="26"/>
    </row>
    <row r="150" s="20" customFormat="1" ht="12.75">
      <c r="G150" s="26"/>
    </row>
    <row r="151" s="20" customFormat="1" ht="12.75">
      <c r="G151" s="26"/>
    </row>
    <row r="152" s="20" customFormat="1" ht="12.75">
      <c r="G152" s="26"/>
    </row>
    <row r="153" s="20" customFormat="1" ht="12.75">
      <c r="G153" s="26"/>
    </row>
    <row r="154" s="20" customFormat="1" ht="12.75">
      <c r="G154" s="26"/>
    </row>
    <row r="155" s="20" customFormat="1" ht="12.75">
      <c r="G155" s="26"/>
    </row>
    <row r="156" s="20" customFormat="1" ht="12.75">
      <c r="G156" s="26"/>
    </row>
    <row r="157" s="20" customFormat="1" ht="12.75">
      <c r="G157" s="26"/>
    </row>
    <row r="158" s="20" customFormat="1" ht="12.75">
      <c r="G158" s="26"/>
    </row>
    <row r="159" s="20" customFormat="1" ht="12.75">
      <c r="G159" s="26"/>
    </row>
  </sheetData>
  <printOptions/>
  <pageMargins left="0.75" right="0.75" top="0.5" bottom="0.75" header="0.5" footer="0.5"/>
  <pageSetup horizontalDpi="180" verticalDpi="18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20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54">
      <selection activeCell="F60" sqref="F60"/>
    </sheetView>
  </sheetViews>
  <sheetFormatPr defaultColWidth="9.140625" defaultRowHeight="12.75" customHeight="1"/>
  <cols>
    <col min="1" max="1" width="27.7109375" style="20" customWidth="1"/>
    <col min="2" max="3" width="9.140625" style="20" customWidth="1"/>
    <col min="4" max="4" width="14.00390625" style="53" bestFit="1" customWidth="1"/>
    <col min="5" max="5" width="8.8515625" style="65" customWidth="1"/>
    <col min="6" max="6" width="14.00390625" style="53" bestFit="1" customWidth="1"/>
    <col min="7" max="16384" width="9.140625" style="20" customWidth="1"/>
  </cols>
  <sheetData>
    <row r="1" s="1" customFormat="1" ht="16.5">
      <c r="A1" s="2" t="s">
        <v>0</v>
      </c>
    </row>
    <row r="2" s="1" customFormat="1" ht="12.75">
      <c r="A2" s="4" t="s">
        <v>1</v>
      </c>
    </row>
    <row r="3" s="1" customFormat="1" ht="12.75">
      <c r="A3" s="4"/>
    </row>
    <row r="4" s="1" customFormat="1" ht="12.75">
      <c r="A4" s="4"/>
    </row>
    <row r="5" ht="12.75">
      <c r="A5" s="5" t="s">
        <v>81</v>
      </c>
    </row>
    <row r="6" ht="12.75">
      <c r="A6" s="5" t="s">
        <v>82</v>
      </c>
    </row>
    <row r="8" spans="4:6" ht="12.75">
      <c r="D8" s="51">
        <v>2004</v>
      </c>
      <c r="E8" s="52"/>
      <c r="F8" s="51">
        <v>2003</v>
      </c>
    </row>
    <row r="9" spans="4:6" ht="12.75">
      <c r="D9" s="53" t="s">
        <v>83</v>
      </c>
      <c r="F9" s="53" t="s">
        <v>83</v>
      </c>
    </row>
    <row r="10" spans="4:6" ht="12.75">
      <c r="D10" s="54">
        <v>37894</v>
      </c>
      <c r="F10" s="54">
        <v>37529</v>
      </c>
    </row>
    <row r="11" spans="4:6" ht="12.75">
      <c r="D11" s="53" t="s">
        <v>84</v>
      </c>
      <c r="F11" s="53" t="s">
        <v>84</v>
      </c>
    </row>
    <row r="12" ht="12.75">
      <c r="F12" s="55"/>
    </row>
    <row r="14" spans="1:6" ht="12.75">
      <c r="A14" s="20" t="s">
        <v>85</v>
      </c>
      <c r="D14" s="53">
        <v>-35192</v>
      </c>
      <c r="F14" s="53">
        <v>-632943</v>
      </c>
    </row>
    <row r="16" ht="12.75">
      <c r="A16" s="20" t="s">
        <v>86</v>
      </c>
    </row>
    <row r="17" spans="1:6" ht="12.75">
      <c r="A17" s="56" t="s">
        <v>87</v>
      </c>
      <c r="D17" s="57">
        <v>2448953</v>
      </c>
      <c r="F17" s="57">
        <v>2301800</v>
      </c>
    </row>
    <row r="18" spans="1:6" ht="12.75">
      <c r="A18" s="56" t="s">
        <v>88</v>
      </c>
      <c r="D18" s="58">
        <v>-94949</v>
      </c>
      <c r="F18" s="58">
        <v>-62822</v>
      </c>
    </row>
    <row r="19" spans="1:6" ht="12.75">
      <c r="A19" s="56" t="s">
        <v>89</v>
      </c>
      <c r="D19" s="58">
        <v>281750</v>
      </c>
      <c r="F19" s="58">
        <v>76287</v>
      </c>
    </row>
    <row r="20" spans="1:6" ht="12.75">
      <c r="A20" s="56" t="s">
        <v>90</v>
      </c>
      <c r="D20" s="58">
        <v>38212</v>
      </c>
      <c r="F20" s="58">
        <v>21952</v>
      </c>
    </row>
    <row r="21" spans="1:6" ht="12.75">
      <c r="A21" s="56" t="s">
        <v>91</v>
      </c>
      <c r="D21" s="59">
        <v>-122700</v>
      </c>
      <c r="F21" s="59">
        <v>267400</v>
      </c>
    </row>
    <row r="22" spans="4:6" ht="12.75">
      <c r="D22" s="60">
        <f>SUM(D17:D21)</f>
        <v>2551266</v>
      </c>
      <c r="F22" s="53">
        <f>SUM(F17:F21)</f>
        <v>2604617</v>
      </c>
    </row>
    <row r="23" spans="4:6" ht="12.75">
      <c r="D23" s="61"/>
      <c r="F23" s="61"/>
    </row>
    <row r="24" spans="1:6" ht="12.75">
      <c r="A24" s="20" t="s">
        <v>92</v>
      </c>
      <c r="D24" s="53">
        <f>+D14+D22</f>
        <v>2516074</v>
      </c>
      <c r="F24" s="53">
        <f>+F14+F22</f>
        <v>1971674</v>
      </c>
    </row>
    <row r="26" ht="12.75">
      <c r="A26" s="20" t="s">
        <v>93</v>
      </c>
    </row>
    <row r="27" spans="1:6" ht="12.75">
      <c r="A27" s="20" t="s">
        <v>94</v>
      </c>
      <c r="D27" s="57">
        <v>-496858</v>
      </c>
      <c r="F27" s="57">
        <v>1230935</v>
      </c>
    </row>
    <row r="28" spans="1:6" ht="12.75">
      <c r="A28" s="20" t="s">
        <v>95</v>
      </c>
      <c r="D28" s="58">
        <v>-867611</v>
      </c>
      <c r="F28" s="58">
        <v>841791</v>
      </c>
    </row>
    <row r="29" spans="1:6" ht="12.75">
      <c r="A29" s="20" t="s">
        <v>96</v>
      </c>
      <c r="D29" s="58">
        <v>-673376</v>
      </c>
      <c r="F29" s="58">
        <v>1151679</v>
      </c>
    </row>
    <row r="30" spans="1:6" ht="12.75">
      <c r="A30" s="20" t="s">
        <v>97</v>
      </c>
      <c r="D30" s="59">
        <v>0</v>
      </c>
      <c r="F30" s="59">
        <v>0</v>
      </c>
    </row>
    <row r="31" spans="4:6" ht="12.75">
      <c r="D31" s="53">
        <f>SUM(D27:D30)</f>
        <v>-2037845</v>
      </c>
      <c r="F31" s="53">
        <f>SUM(F27:F30)</f>
        <v>3224405</v>
      </c>
    </row>
    <row r="33" spans="1:6" ht="12.75">
      <c r="A33" s="20" t="s">
        <v>98</v>
      </c>
      <c r="D33" s="53">
        <f>+D24+D31</f>
        <v>478229</v>
      </c>
      <c r="F33" s="53">
        <f>+F24+F31</f>
        <v>5196079</v>
      </c>
    </row>
    <row r="34" spans="1:6" ht="12.75">
      <c r="A34" s="20" t="s">
        <v>99</v>
      </c>
      <c r="D34" s="53">
        <v>-281750</v>
      </c>
      <c r="F34" s="53">
        <v>-76287</v>
      </c>
    </row>
    <row r="35" spans="1:6" ht="12.75">
      <c r="A35" s="20" t="s">
        <v>100</v>
      </c>
      <c r="D35" s="53">
        <v>-336444</v>
      </c>
      <c r="F35" s="53">
        <v>-92043</v>
      </c>
    </row>
    <row r="37" spans="1:6" ht="12.75">
      <c r="A37" s="20" t="s">
        <v>101</v>
      </c>
      <c r="D37" s="62">
        <f>SUM(D33:D36)</f>
        <v>-139965</v>
      </c>
      <c r="F37" s="62">
        <f>SUM(F33:F36)</f>
        <v>5027749</v>
      </c>
    </row>
    <row r="39" ht="12.75">
      <c r="A39" s="20" t="s">
        <v>102</v>
      </c>
    </row>
    <row r="40" spans="1:6" ht="12.75">
      <c r="A40" s="20" t="s">
        <v>103</v>
      </c>
      <c r="D40" s="57">
        <v>-385089</v>
      </c>
      <c r="F40" s="57">
        <v>-80117</v>
      </c>
    </row>
    <row r="41" spans="1:6" ht="12.75">
      <c r="A41" s="20" t="s">
        <v>104</v>
      </c>
      <c r="D41" s="58"/>
      <c r="F41" s="58"/>
    </row>
    <row r="42" spans="1:6" ht="12.75">
      <c r="A42" s="20" t="s">
        <v>105</v>
      </c>
      <c r="D42" s="58">
        <v>47836</v>
      </c>
      <c r="F42" s="58">
        <v>0</v>
      </c>
    </row>
    <row r="43" spans="1:6" ht="12.75">
      <c r="A43" s="20" t="s">
        <v>106</v>
      </c>
      <c r="D43" s="58">
        <v>0</v>
      </c>
      <c r="F43" s="58">
        <v>0</v>
      </c>
    </row>
    <row r="44" spans="1:6" ht="12.75">
      <c r="A44" s="56" t="s">
        <v>107</v>
      </c>
      <c r="D44" s="59">
        <v>94949</v>
      </c>
      <c r="F44" s="59">
        <v>62822</v>
      </c>
    </row>
    <row r="45" spans="1:6" ht="12.75">
      <c r="A45" s="20" t="s">
        <v>108</v>
      </c>
      <c r="D45" s="53">
        <f>SUM(D40:D44)</f>
        <v>-242304</v>
      </c>
      <c r="F45" s="53">
        <f>SUM(F40:F44)</f>
        <v>-17295</v>
      </c>
    </row>
    <row r="47" ht="12.75">
      <c r="A47" s="20" t="s">
        <v>109</v>
      </c>
    </row>
    <row r="48" spans="1:6" ht="12.75">
      <c r="A48" s="20" t="s">
        <v>110</v>
      </c>
      <c r="D48" s="57">
        <v>0</v>
      </c>
      <c r="F48" s="57">
        <v>0</v>
      </c>
    </row>
    <row r="49" spans="1:6" ht="12.75">
      <c r="A49" s="20" t="s">
        <v>111</v>
      </c>
      <c r="D49" s="58">
        <v>0</v>
      </c>
      <c r="F49" s="58">
        <v>-2873272</v>
      </c>
    </row>
    <row r="50" spans="1:6" ht="12.75">
      <c r="A50" s="20" t="s">
        <v>112</v>
      </c>
      <c r="D50" s="63">
        <v>833485</v>
      </c>
      <c r="F50" s="58">
        <v>-502335</v>
      </c>
    </row>
    <row r="51" spans="1:6" ht="12.75">
      <c r="A51" s="20" t="s">
        <v>113</v>
      </c>
      <c r="D51" s="59">
        <v>0</v>
      </c>
      <c r="F51" s="59">
        <v>0</v>
      </c>
    </row>
    <row r="52" spans="1:6" ht="12.75">
      <c r="A52" s="20" t="s">
        <v>114</v>
      </c>
      <c r="D52" s="53">
        <f>SUM(D48:D51)</f>
        <v>833485</v>
      </c>
      <c r="F52" s="53">
        <f>SUM(F48:F51)</f>
        <v>-3375607</v>
      </c>
    </row>
    <row r="54" spans="1:6" ht="12.75">
      <c r="A54" s="20" t="s">
        <v>115</v>
      </c>
      <c r="D54" s="53">
        <f>+D37+D45+D52</f>
        <v>451216</v>
      </c>
      <c r="F54" s="53">
        <f>+F37+F45+F52</f>
        <v>1634847</v>
      </c>
    </row>
    <row r="56" spans="1:6" ht="12.75">
      <c r="A56" s="20" t="s">
        <v>116</v>
      </c>
      <c r="D56" s="53">
        <v>9745374</v>
      </c>
      <c r="F56" s="53">
        <v>10578393</v>
      </c>
    </row>
    <row r="58" spans="1:6" ht="12.75">
      <c r="A58" s="20" t="s">
        <v>117</v>
      </c>
      <c r="D58" s="62">
        <f>SUM(D54:D56)</f>
        <v>10196590</v>
      </c>
      <c r="F58" s="62">
        <f>SUM(F54:F56)</f>
        <v>12213240</v>
      </c>
    </row>
    <row r="60" spans="1:6" ht="12.75">
      <c r="A60" s="5" t="s">
        <v>118</v>
      </c>
      <c r="D60" s="64"/>
      <c r="F60" s="64"/>
    </row>
    <row r="61" ht="12.75">
      <c r="A61" s="5" t="s">
        <v>38</v>
      </c>
    </row>
    <row r="62" spans="1:6" ht="12.75">
      <c r="A62" s="22"/>
      <c r="F62" s="53" t="s">
        <v>119</v>
      </c>
    </row>
    <row r="63" ht="12.75">
      <c r="G63" s="53"/>
    </row>
    <row r="65" ht="12.75">
      <c r="A65" s="22"/>
    </row>
    <row r="69" ht="12.75"/>
  </sheetData>
  <printOptions/>
  <pageMargins left="0.75" right="0.5" top="0.5" bottom="1" header="0.5" footer="0.5"/>
  <pageSetup horizontalDpi="180" verticalDpi="18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